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Rohan.Mathur\Desktop\"/>
    </mc:Choice>
  </mc:AlternateContent>
  <xr:revisionPtr revIDLastSave="0" documentId="13_ncr:1_{DC1848A3-52E3-4FA8-A206-1C05EE7E34B3}" xr6:coauthVersionLast="47" xr6:coauthVersionMax="47" xr10:uidLastSave="{00000000-0000-0000-0000-000000000000}"/>
  <bookViews>
    <workbookView xWindow="-110" yWindow="-110" windowWidth="19420" windowHeight="10420" tabRatio="237" xr2:uid="{00000000-000D-0000-FFFF-FFFF00000000}"/>
  </bookViews>
  <sheets>
    <sheet name="BOQ" sheetId="2" r:id="rId1"/>
    <sheet name="Payment Sche. Breakup%" sheetId="3" state="hidden" r:id="rId2"/>
    <sheet name="Payment Schedule-RFI" sheetId="4" state="hidden" r:id="rId3"/>
    <sheet name="Sec. 4 Dedu Interest " sheetId="5" state="hidden" r:id="rId4"/>
    <sheet name="WCP- VZ" sheetId="6" state="hidden" r:id="rId5"/>
    <sheet name="WCP- SS" sheetId="7" state="hidden" r:id="rId6"/>
    <sheet name="Supply of Steel" sheetId="8" state="hidden" r:id="rId7"/>
    <sheet name="Abs-Royalty" sheetId="9" state="hidden" r:id="rId8"/>
    <sheet name="Concrete Pour Details" sheetId="10" state="hidden" r:id="rId9"/>
  </sheets>
  <definedNames>
    <definedName name="_??" localSheetId="7">#REF!</definedName>
    <definedName name="_??" localSheetId="8">#REF!</definedName>
    <definedName name="_??" localSheetId="3">#REF!</definedName>
    <definedName name="_??" localSheetId="5">#REF!</definedName>
    <definedName name="_??" localSheetId="4">#REF!</definedName>
    <definedName name="_??">#REF!</definedName>
    <definedName name="_???" localSheetId="7">#REF!</definedName>
    <definedName name="_???" localSheetId="8">#REF!</definedName>
    <definedName name="_???" localSheetId="3">#REF!</definedName>
    <definedName name="_???" localSheetId="5">#REF!</definedName>
    <definedName name="_???" localSheetId="4">#REF!</definedName>
    <definedName name="_???">#REF!</definedName>
    <definedName name="_????" localSheetId="7">#REF!</definedName>
    <definedName name="_????" localSheetId="8">#REF!</definedName>
    <definedName name="_????" localSheetId="3">#REF!</definedName>
    <definedName name="_????" localSheetId="5">#REF!</definedName>
    <definedName name="_????" localSheetId="4">#REF!</definedName>
    <definedName name="_????">#REF!</definedName>
    <definedName name="_????2" localSheetId="7">#REF!</definedName>
    <definedName name="_????2" localSheetId="8">#REF!</definedName>
    <definedName name="_????2" localSheetId="3">#REF!</definedName>
    <definedName name="_????2" localSheetId="5">#REF!</definedName>
    <definedName name="_????2" localSheetId="4">#REF!</definedName>
    <definedName name="_????2">#REF!</definedName>
    <definedName name="_????8" localSheetId="7">#REF!</definedName>
    <definedName name="_????8" localSheetId="8">#REF!</definedName>
    <definedName name="_????8" localSheetId="3">#REF!</definedName>
    <definedName name="_????8" localSheetId="5">#REF!</definedName>
    <definedName name="_????8" localSheetId="4">#REF!</definedName>
    <definedName name="_????8">#REF!</definedName>
    <definedName name="_??1???" localSheetId="7">#REF!</definedName>
    <definedName name="_??1???" localSheetId="8">#REF!</definedName>
    <definedName name="_??1???" localSheetId="3">#REF!</definedName>
    <definedName name="_??1???" localSheetId="5">#REF!</definedName>
    <definedName name="_??1???" localSheetId="4">#REF!</definedName>
    <definedName name="_??1???">#REF!</definedName>
    <definedName name="_??2" localSheetId="7">#REF!</definedName>
    <definedName name="_??2" localSheetId="8">#REF!</definedName>
    <definedName name="_??2" localSheetId="3">#REF!</definedName>
    <definedName name="_??2" localSheetId="5">#REF!</definedName>
    <definedName name="_??2" localSheetId="4">#REF!</definedName>
    <definedName name="_??2">#REF!</definedName>
    <definedName name="_??6" localSheetId="7">#REF!</definedName>
    <definedName name="_??6" localSheetId="8">#REF!</definedName>
    <definedName name="_??6" localSheetId="3">#REF!</definedName>
    <definedName name="_??6" localSheetId="5">#REF!</definedName>
    <definedName name="_??6" localSheetId="4">#REF!</definedName>
    <definedName name="_??6">#REF!</definedName>
    <definedName name="___________________________________________________ccr1" localSheetId="7">#REF!</definedName>
    <definedName name="___________________________________________________ccr1" localSheetId="8">#REF!</definedName>
    <definedName name="___________________________________________________ccr1" localSheetId="3">#REF!</definedName>
    <definedName name="___________________________________________________ccr1" localSheetId="5">#REF!</definedName>
    <definedName name="___________________________________________________ccr1" localSheetId="4">#REF!</definedName>
    <definedName name="___________________________________________________ccr1">#REF!</definedName>
    <definedName name="__________________________________ccr1" localSheetId="7">#REF!</definedName>
    <definedName name="__________________________________ccr1" localSheetId="8">#REF!</definedName>
    <definedName name="__________________________________ccr1" localSheetId="3">#REF!</definedName>
    <definedName name="__________________________________ccr1" localSheetId="5">#REF!</definedName>
    <definedName name="__________________________________ccr1" localSheetId="4">#REF!</definedName>
    <definedName name="__________________________________ccr1">#REF!</definedName>
    <definedName name="______________________________ccr1" localSheetId="7">#REF!</definedName>
    <definedName name="______________________________ccr1" localSheetId="8">#REF!</definedName>
    <definedName name="______________________________ccr1" localSheetId="3">#REF!</definedName>
    <definedName name="______________________________ccr1" localSheetId="5">#REF!</definedName>
    <definedName name="______________________________ccr1" localSheetId="4">#REF!</definedName>
    <definedName name="______________________________ccr1">#REF!</definedName>
    <definedName name="_________________________ccr1" localSheetId="7">#REF!</definedName>
    <definedName name="_________________________ccr1" localSheetId="8">#REF!</definedName>
    <definedName name="_________________________ccr1" localSheetId="3">#REF!</definedName>
    <definedName name="_________________________ccr1" localSheetId="5">#REF!</definedName>
    <definedName name="_________________________ccr1" localSheetId="4">#REF!</definedName>
    <definedName name="_________________________ccr1">#REF!</definedName>
    <definedName name="________________________ccr1" localSheetId="7">#REF!</definedName>
    <definedName name="________________________ccr1" localSheetId="8">#REF!</definedName>
    <definedName name="________________________ccr1" localSheetId="3">#REF!</definedName>
    <definedName name="________________________ccr1" localSheetId="5">#REF!</definedName>
    <definedName name="________________________ccr1" localSheetId="4">#REF!</definedName>
    <definedName name="________________________ccr1">#REF!</definedName>
    <definedName name="_______________________ccr1" localSheetId="7">#REF!</definedName>
    <definedName name="_______________________ccr1" localSheetId="8">#REF!</definedName>
    <definedName name="_______________________ccr1" localSheetId="3">#REF!</definedName>
    <definedName name="_______________________ccr1" localSheetId="5">#REF!</definedName>
    <definedName name="_______________________ccr1" localSheetId="4">#REF!</definedName>
    <definedName name="_______________________ccr1">#REF!</definedName>
    <definedName name="______________________ccr1" localSheetId="7">#REF!</definedName>
    <definedName name="______________________ccr1" localSheetId="8">#REF!</definedName>
    <definedName name="______________________ccr1" localSheetId="3">#REF!</definedName>
    <definedName name="______________________ccr1" localSheetId="5">#REF!</definedName>
    <definedName name="______________________ccr1" localSheetId="4">#REF!</definedName>
    <definedName name="______________________ccr1">#REF!</definedName>
    <definedName name="_____________________ccr1" localSheetId="7">#REF!</definedName>
    <definedName name="_____________________ccr1" localSheetId="8">#REF!</definedName>
    <definedName name="_____________________ccr1" localSheetId="3">#REF!</definedName>
    <definedName name="_____________________ccr1" localSheetId="5">#REF!</definedName>
    <definedName name="_____________________ccr1" localSheetId="4">#REF!</definedName>
    <definedName name="_____________________ccr1">#REF!</definedName>
    <definedName name="____________________ccr1" localSheetId="7">#REF!</definedName>
    <definedName name="____________________ccr1" localSheetId="8">#REF!</definedName>
    <definedName name="____________________ccr1" localSheetId="3">#REF!</definedName>
    <definedName name="____________________ccr1" localSheetId="5">#REF!</definedName>
    <definedName name="____________________ccr1" localSheetId="4">#REF!</definedName>
    <definedName name="____________________ccr1">#REF!</definedName>
    <definedName name="___________________ccr1" localSheetId="7">#REF!</definedName>
    <definedName name="___________________ccr1" localSheetId="8">#REF!</definedName>
    <definedName name="___________________ccr1" localSheetId="3">#REF!</definedName>
    <definedName name="___________________ccr1" localSheetId="5">#REF!</definedName>
    <definedName name="___________________ccr1" localSheetId="4">#REF!</definedName>
    <definedName name="___________________ccr1">#REF!</definedName>
    <definedName name="__________________ccr1" localSheetId="7">#REF!</definedName>
    <definedName name="__________________ccr1" localSheetId="8">#REF!</definedName>
    <definedName name="__________________ccr1" localSheetId="3">#REF!</definedName>
    <definedName name="__________________ccr1" localSheetId="5">#REF!</definedName>
    <definedName name="__________________ccr1" localSheetId="4">#REF!</definedName>
    <definedName name="__________________ccr1">#REF!</definedName>
    <definedName name="__________________ee222" localSheetId="7">#REF!</definedName>
    <definedName name="__________________ee222" localSheetId="8">#REF!</definedName>
    <definedName name="__________________ee222" localSheetId="3">#REF!</definedName>
    <definedName name="__________________ee222" localSheetId="5">#REF!</definedName>
    <definedName name="__________________ee222" localSheetId="4">#REF!</definedName>
    <definedName name="__________________ee222">#REF!</definedName>
    <definedName name="_________________ccr1" localSheetId="7">#REF!</definedName>
    <definedName name="_________________ccr1" localSheetId="8">#REF!</definedName>
    <definedName name="_________________ccr1" localSheetId="3">#REF!</definedName>
    <definedName name="_________________ccr1" localSheetId="5">#REF!</definedName>
    <definedName name="_________________ccr1" localSheetId="4">#REF!</definedName>
    <definedName name="_________________ccr1">#REF!</definedName>
    <definedName name="_________________ee222" localSheetId="7">#REF!</definedName>
    <definedName name="_________________ee222" localSheetId="8">#REF!</definedName>
    <definedName name="_________________ee222" localSheetId="3">#REF!</definedName>
    <definedName name="_________________ee222" localSheetId="5">#REF!</definedName>
    <definedName name="_________________ee222" localSheetId="4">#REF!</definedName>
    <definedName name="_________________ee222">#REF!</definedName>
    <definedName name="________________ccr1" localSheetId="7">#REF!</definedName>
    <definedName name="________________ccr1" localSheetId="8">#REF!</definedName>
    <definedName name="________________ccr1" localSheetId="3">#REF!</definedName>
    <definedName name="________________ccr1" localSheetId="5">#REF!</definedName>
    <definedName name="________________ccr1" localSheetId="4">#REF!</definedName>
    <definedName name="________________ccr1">#REF!</definedName>
    <definedName name="________________ee222" localSheetId="7">#REF!</definedName>
    <definedName name="________________ee222" localSheetId="8">#REF!</definedName>
    <definedName name="________________ee222" localSheetId="3">#REF!</definedName>
    <definedName name="________________ee222" localSheetId="5">#REF!</definedName>
    <definedName name="________________ee222" localSheetId="4">#REF!</definedName>
    <definedName name="________________ee222">#REF!</definedName>
    <definedName name="_______________ccr1" localSheetId="7">#REF!</definedName>
    <definedName name="_______________ccr1" localSheetId="8">#REF!</definedName>
    <definedName name="_______________ccr1" localSheetId="3">#REF!</definedName>
    <definedName name="_______________ccr1" localSheetId="5">#REF!</definedName>
    <definedName name="_______________ccr1" localSheetId="4">#REF!</definedName>
    <definedName name="_______________ccr1">#REF!</definedName>
    <definedName name="_______________ee222" localSheetId="7">#REF!</definedName>
    <definedName name="_______________ee222" localSheetId="8">#REF!</definedName>
    <definedName name="_______________ee222" localSheetId="3">#REF!</definedName>
    <definedName name="_______________ee222" localSheetId="5">#REF!</definedName>
    <definedName name="_______________ee222" localSheetId="4">#REF!</definedName>
    <definedName name="_______________ee222">#REF!</definedName>
    <definedName name="______________ccr1" localSheetId="7">#REF!</definedName>
    <definedName name="______________ccr1" localSheetId="8">#REF!</definedName>
    <definedName name="______________ccr1" localSheetId="3">#REF!</definedName>
    <definedName name="______________ccr1" localSheetId="5">#REF!</definedName>
    <definedName name="______________ccr1" localSheetId="4">#REF!</definedName>
    <definedName name="______________ccr1">#REF!</definedName>
    <definedName name="_____________ccr1" localSheetId="7">#REF!</definedName>
    <definedName name="_____________ccr1" localSheetId="8">#REF!</definedName>
    <definedName name="_____________ccr1" localSheetId="3">#REF!</definedName>
    <definedName name="_____________ccr1" localSheetId="5">#REF!</definedName>
    <definedName name="_____________ccr1" localSheetId="4">#REF!</definedName>
    <definedName name="_____________ccr1">#REF!</definedName>
    <definedName name="_____________ee222" localSheetId="7">#REF!</definedName>
    <definedName name="_____________ee222" localSheetId="8">#REF!</definedName>
    <definedName name="_____________ee222" localSheetId="3">#REF!</definedName>
    <definedName name="_____________ee222" localSheetId="5">#REF!</definedName>
    <definedName name="_____________ee222" localSheetId="4">#REF!</definedName>
    <definedName name="_____________ee222">#REF!</definedName>
    <definedName name="____________ccr1" localSheetId="7">#REF!</definedName>
    <definedName name="____________ccr1" localSheetId="8">#REF!</definedName>
    <definedName name="____________ccr1" localSheetId="3">#REF!</definedName>
    <definedName name="____________ccr1" localSheetId="5">#REF!</definedName>
    <definedName name="____________ccr1" localSheetId="4">#REF!</definedName>
    <definedName name="____________ccr1">#REF!</definedName>
    <definedName name="___________ccr1" localSheetId="7">#REF!</definedName>
    <definedName name="___________ccr1" localSheetId="8">#REF!</definedName>
    <definedName name="___________ccr1" localSheetId="3">#REF!</definedName>
    <definedName name="___________ccr1" localSheetId="5">#REF!</definedName>
    <definedName name="___________ccr1" localSheetId="4">#REF!</definedName>
    <definedName name="___________ccr1">#REF!</definedName>
    <definedName name="___________ee222" localSheetId="7">#REF!</definedName>
    <definedName name="___________ee222" localSheetId="8">#REF!</definedName>
    <definedName name="___________ee222" localSheetId="3">#REF!</definedName>
    <definedName name="___________ee222" localSheetId="5">#REF!</definedName>
    <definedName name="___________ee222" localSheetId="4">#REF!</definedName>
    <definedName name="___________ee222">#REF!</definedName>
    <definedName name="__________ccr1" localSheetId="7">#REF!</definedName>
    <definedName name="__________ccr1" localSheetId="8">#REF!</definedName>
    <definedName name="__________ccr1" localSheetId="3">#REF!</definedName>
    <definedName name="__________ccr1" localSheetId="5">#REF!</definedName>
    <definedName name="__________ccr1" localSheetId="4">#REF!</definedName>
    <definedName name="__________ccr1">#REF!</definedName>
    <definedName name="__________ee222" localSheetId="7">#REF!</definedName>
    <definedName name="__________ee222" localSheetId="8">#REF!</definedName>
    <definedName name="__________ee222" localSheetId="3">#REF!</definedName>
    <definedName name="__________ee222" localSheetId="5">#REF!</definedName>
    <definedName name="__________ee222" localSheetId="4">#REF!</definedName>
    <definedName name="__________ee222">#REF!</definedName>
    <definedName name="_________ab1" localSheetId="7">#REF!</definedName>
    <definedName name="_________ab1" localSheetId="8">#REF!</definedName>
    <definedName name="_________ab1" localSheetId="3">#REF!</definedName>
    <definedName name="_________ab1" localSheetId="5">#REF!</definedName>
    <definedName name="_________ab1" localSheetId="4">#REF!</definedName>
    <definedName name="_________ab1">#REF!</definedName>
    <definedName name="_________as1" localSheetId="7">#REF!</definedName>
    <definedName name="_________as1" localSheetId="8">#REF!</definedName>
    <definedName name="_________as1" localSheetId="3">#REF!</definedName>
    <definedName name="_________as1" localSheetId="5">#REF!</definedName>
    <definedName name="_________as1" localSheetId="4">#REF!</definedName>
    <definedName name="_________as1">#REF!</definedName>
    <definedName name="_________ccr1" localSheetId="7">#REF!</definedName>
    <definedName name="_________ccr1" localSheetId="8">#REF!</definedName>
    <definedName name="_________ccr1" localSheetId="3">#REF!</definedName>
    <definedName name="_________ccr1" localSheetId="5">#REF!</definedName>
    <definedName name="_________ccr1" localSheetId="4">#REF!</definedName>
    <definedName name="_________ccr1">#REF!</definedName>
    <definedName name="_________old3" localSheetId="7">#REF!</definedName>
    <definedName name="_________old3" localSheetId="8">#REF!</definedName>
    <definedName name="_________old3" localSheetId="3">#REF!</definedName>
    <definedName name="_________old3" localSheetId="5">#REF!</definedName>
    <definedName name="_________old3" localSheetId="4">#REF!</definedName>
    <definedName name="_________old3">#REF!</definedName>
    <definedName name="_________old5" localSheetId="7">#REF!</definedName>
    <definedName name="_________old5" localSheetId="8">#REF!</definedName>
    <definedName name="_________old5" localSheetId="3">#REF!</definedName>
    <definedName name="_________old5" localSheetId="5">#REF!</definedName>
    <definedName name="_________old5" localSheetId="4">#REF!</definedName>
    <definedName name="_________old5">#REF!</definedName>
    <definedName name="_________old7" localSheetId="7">#REF!</definedName>
    <definedName name="_________old7" localSheetId="8">#REF!</definedName>
    <definedName name="_________old7" localSheetId="3">#REF!</definedName>
    <definedName name="_________old7" localSheetId="5">#REF!</definedName>
    <definedName name="_________old7" localSheetId="4">#REF!</definedName>
    <definedName name="_________old7">#REF!</definedName>
    <definedName name="________ccr1" localSheetId="7">#REF!</definedName>
    <definedName name="________ccr1" localSheetId="8">#REF!</definedName>
    <definedName name="________ccr1" localSheetId="3">#REF!</definedName>
    <definedName name="________ccr1" localSheetId="5">#REF!</definedName>
    <definedName name="________ccr1" localSheetId="4">#REF!</definedName>
    <definedName name="________ccr1">#REF!</definedName>
    <definedName name="________ee222" localSheetId="7">#REF!</definedName>
    <definedName name="________ee222" localSheetId="8">#REF!</definedName>
    <definedName name="________ee222" localSheetId="3">#REF!</definedName>
    <definedName name="________ee222" localSheetId="5">#REF!</definedName>
    <definedName name="________ee222" localSheetId="4">#REF!</definedName>
    <definedName name="________ee222">#REF!</definedName>
    <definedName name="_______ccr1" localSheetId="7">#REF!</definedName>
    <definedName name="_______ccr1" localSheetId="8">#REF!</definedName>
    <definedName name="_______ccr1" localSheetId="3">#REF!</definedName>
    <definedName name="_______ccr1" localSheetId="5">#REF!</definedName>
    <definedName name="_______ccr1" localSheetId="4">#REF!</definedName>
    <definedName name="_______ccr1">#REF!</definedName>
    <definedName name="______cat12" localSheetId="7">#REF!</definedName>
    <definedName name="______cat12" localSheetId="8">#REF!</definedName>
    <definedName name="______cat12" localSheetId="3">#REF!</definedName>
    <definedName name="______cat12" localSheetId="5">#REF!</definedName>
    <definedName name="______cat12" localSheetId="4">#REF!</definedName>
    <definedName name="______cat12">#REF!</definedName>
    <definedName name="______ccr1" localSheetId="7">#REF!</definedName>
    <definedName name="______ccr1" localSheetId="8">#REF!</definedName>
    <definedName name="______ccr1" localSheetId="3">#REF!</definedName>
    <definedName name="______ccr1" localSheetId="5">#REF!</definedName>
    <definedName name="______ccr1" localSheetId="4">#REF!</definedName>
    <definedName name="______ccr1">#REF!</definedName>
    <definedName name="______ee222" localSheetId="7">#REF!</definedName>
    <definedName name="______ee222" localSheetId="8">#REF!</definedName>
    <definedName name="______ee222" localSheetId="3">#REF!</definedName>
    <definedName name="______ee222" localSheetId="5">#REF!</definedName>
    <definedName name="______ee222" localSheetId="4">#REF!</definedName>
    <definedName name="______ee222">#REF!</definedName>
    <definedName name="_____cat12" localSheetId="7">#REF!</definedName>
    <definedName name="_____cat12" localSheetId="8">#REF!</definedName>
    <definedName name="_____cat12" localSheetId="3">#REF!</definedName>
    <definedName name="_____cat12" localSheetId="5">#REF!</definedName>
    <definedName name="_____cat12" localSheetId="4">#REF!</definedName>
    <definedName name="_____cat12">#REF!</definedName>
    <definedName name="_____ccr1" localSheetId="7">#REF!</definedName>
    <definedName name="_____ccr1" localSheetId="8">#REF!</definedName>
    <definedName name="_____ccr1" localSheetId="3">#REF!</definedName>
    <definedName name="_____ccr1" localSheetId="5">#REF!</definedName>
    <definedName name="_____ccr1" localSheetId="4">#REF!</definedName>
    <definedName name="_____ccr1">#REF!</definedName>
    <definedName name="_____ee222" localSheetId="7">#REF!</definedName>
    <definedName name="_____ee222" localSheetId="8">#REF!</definedName>
    <definedName name="_____ee222" localSheetId="3">#REF!</definedName>
    <definedName name="_____ee222" localSheetId="5">#REF!</definedName>
    <definedName name="_____ee222" localSheetId="4">#REF!</definedName>
    <definedName name="_____ee222">#REF!</definedName>
    <definedName name="____ab1" localSheetId="7">#REF!</definedName>
    <definedName name="____ab1" localSheetId="8">#REF!</definedName>
    <definedName name="____ab1" localSheetId="3">#REF!</definedName>
    <definedName name="____ab1" localSheetId="5">#REF!</definedName>
    <definedName name="____ab1" localSheetId="4">#REF!</definedName>
    <definedName name="____ab1">#REF!</definedName>
    <definedName name="____as1" localSheetId="7">#REF!</definedName>
    <definedName name="____as1" localSheetId="8">#REF!</definedName>
    <definedName name="____as1" localSheetId="3">#REF!</definedName>
    <definedName name="____as1" localSheetId="5">#REF!</definedName>
    <definedName name="____as1" localSheetId="4">#REF!</definedName>
    <definedName name="____as1">#REF!</definedName>
    <definedName name="____cat12" localSheetId="7">#REF!</definedName>
    <definedName name="____cat12" localSheetId="8">#REF!</definedName>
    <definedName name="____cat12" localSheetId="3">#REF!</definedName>
    <definedName name="____cat12" localSheetId="5">#REF!</definedName>
    <definedName name="____cat12" localSheetId="4">#REF!</definedName>
    <definedName name="____cat12">#REF!</definedName>
    <definedName name="____ccr1" localSheetId="7">#REF!</definedName>
    <definedName name="____ccr1" localSheetId="8">#REF!</definedName>
    <definedName name="____ccr1" localSheetId="3">#REF!</definedName>
    <definedName name="____ccr1" localSheetId="5">#REF!</definedName>
    <definedName name="____ccr1" localSheetId="4">#REF!</definedName>
    <definedName name="____ccr1">#REF!</definedName>
    <definedName name="____ccr2" localSheetId="7">#REF!</definedName>
    <definedName name="____ccr2" localSheetId="8">#REF!</definedName>
    <definedName name="____ccr2" localSheetId="3">#REF!</definedName>
    <definedName name="____ccr2" localSheetId="5">#REF!</definedName>
    <definedName name="____ccr2" localSheetId="4">#REF!</definedName>
    <definedName name="____ccr2">#REF!</definedName>
    <definedName name="____ee222" localSheetId="7">#REF!</definedName>
    <definedName name="____ee222" localSheetId="8">#REF!</definedName>
    <definedName name="____ee222" localSheetId="3">#REF!</definedName>
    <definedName name="____ee222" localSheetId="5">#REF!</definedName>
    <definedName name="____ee222" localSheetId="4">#REF!</definedName>
    <definedName name="____ee222">#REF!</definedName>
    <definedName name="____fd2" localSheetId="7">#REF!</definedName>
    <definedName name="____fd2" localSheetId="8">#REF!</definedName>
    <definedName name="____fd2" localSheetId="3">#REF!</definedName>
    <definedName name="____fd2" localSheetId="5">#REF!</definedName>
    <definedName name="____fd2" localSheetId="4">#REF!</definedName>
    <definedName name="____fd2">#REF!</definedName>
    <definedName name="____old3" localSheetId="7">#REF!</definedName>
    <definedName name="____old3" localSheetId="8">#REF!</definedName>
    <definedName name="____old3" localSheetId="3">#REF!</definedName>
    <definedName name="____old3" localSheetId="5">#REF!</definedName>
    <definedName name="____old3" localSheetId="4">#REF!</definedName>
    <definedName name="____old3">#REF!</definedName>
    <definedName name="____old5" localSheetId="7">#REF!</definedName>
    <definedName name="____old5" localSheetId="8">#REF!</definedName>
    <definedName name="____old5" localSheetId="3">#REF!</definedName>
    <definedName name="____old5" localSheetId="5">#REF!</definedName>
    <definedName name="____old5" localSheetId="4">#REF!</definedName>
    <definedName name="____old5">#REF!</definedName>
    <definedName name="____old7" localSheetId="7">#REF!</definedName>
    <definedName name="____old7" localSheetId="8">#REF!</definedName>
    <definedName name="____old7" localSheetId="3">#REF!</definedName>
    <definedName name="____old7" localSheetId="5">#REF!</definedName>
    <definedName name="____old7" localSheetId="4">#REF!</definedName>
    <definedName name="____old7">#REF!</definedName>
    <definedName name="___ab1" localSheetId="7">#REF!</definedName>
    <definedName name="___ab1" localSheetId="8">#REF!</definedName>
    <definedName name="___ab1" localSheetId="3">#REF!</definedName>
    <definedName name="___ab1" localSheetId="5">#REF!</definedName>
    <definedName name="___ab1" localSheetId="4">#REF!</definedName>
    <definedName name="___ab1">#REF!</definedName>
    <definedName name="___as1" localSheetId="7">#REF!</definedName>
    <definedName name="___as1" localSheetId="8">#REF!</definedName>
    <definedName name="___as1" localSheetId="3">#REF!</definedName>
    <definedName name="___as1" localSheetId="5">#REF!</definedName>
    <definedName name="___as1" localSheetId="4">#REF!</definedName>
    <definedName name="___as1">#REF!</definedName>
    <definedName name="___cat12" localSheetId="7">#REF!</definedName>
    <definedName name="___cat12" localSheetId="8">#REF!</definedName>
    <definedName name="___cat12" localSheetId="3">#REF!</definedName>
    <definedName name="___cat12" localSheetId="5">#REF!</definedName>
    <definedName name="___cat12" localSheetId="4">#REF!</definedName>
    <definedName name="___cat12">#REF!</definedName>
    <definedName name="___ccr1" localSheetId="7">#REF!</definedName>
    <definedName name="___ccr1" localSheetId="8">#REF!</definedName>
    <definedName name="___ccr1" localSheetId="3">#REF!</definedName>
    <definedName name="___ccr1" localSheetId="5">#REF!</definedName>
    <definedName name="___ccr1" localSheetId="4">#REF!</definedName>
    <definedName name="___ccr1">#REF!</definedName>
    <definedName name="___ccr2" localSheetId="7">#REF!</definedName>
    <definedName name="___ccr2" localSheetId="8">#REF!</definedName>
    <definedName name="___ccr2" localSheetId="3">#REF!</definedName>
    <definedName name="___ccr2" localSheetId="5">#REF!</definedName>
    <definedName name="___ccr2" localSheetId="4">#REF!</definedName>
    <definedName name="___ccr2">#REF!</definedName>
    <definedName name="___ee222" localSheetId="7">#REF!</definedName>
    <definedName name="___ee222" localSheetId="8">#REF!</definedName>
    <definedName name="___ee222" localSheetId="3">#REF!</definedName>
    <definedName name="___ee222" localSheetId="5">#REF!</definedName>
    <definedName name="___ee222" localSheetId="4">#REF!</definedName>
    <definedName name="___ee222">#REF!</definedName>
    <definedName name="___hp10" localSheetId="7">#REF!</definedName>
    <definedName name="___hp10" localSheetId="8">#REF!</definedName>
    <definedName name="___hp10" localSheetId="3">#REF!</definedName>
    <definedName name="___hp10" localSheetId="5">#REF!</definedName>
    <definedName name="___hp10" localSheetId="4">#REF!</definedName>
    <definedName name="___hp10">#REF!</definedName>
    <definedName name="___old3" localSheetId="7">#REF!</definedName>
    <definedName name="___old3" localSheetId="8">#REF!</definedName>
    <definedName name="___old3" localSheetId="3">#REF!</definedName>
    <definedName name="___old3" localSheetId="5">#REF!</definedName>
    <definedName name="___old3" localSheetId="4">#REF!</definedName>
    <definedName name="___old3">#REF!</definedName>
    <definedName name="___old5" localSheetId="7">#REF!</definedName>
    <definedName name="___old5" localSheetId="8">#REF!</definedName>
    <definedName name="___old5" localSheetId="3">#REF!</definedName>
    <definedName name="___old5" localSheetId="5">#REF!</definedName>
    <definedName name="___old5" localSheetId="4">#REF!</definedName>
    <definedName name="___old5">#REF!</definedName>
    <definedName name="___old7" localSheetId="7">#REF!</definedName>
    <definedName name="___old7" localSheetId="8">#REF!</definedName>
    <definedName name="___old7" localSheetId="3">#REF!</definedName>
    <definedName name="___old7" localSheetId="5">#REF!</definedName>
    <definedName name="___old7" localSheetId="4">#REF!</definedName>
    <definedName name="___old7">#REF!</definedName>
    <definedName name="___z1" localSheetId="7">#REF!</definedName>
    <definedName name="___z1" localSheetId="8">#REF!</definedName>
    <definedName name="___z1" localSheetId="3">#REF!</definedName>
    <definedName name="___z1" localSheetId="5">#REF!</definedName>
    <definedName name="___z1" localSheetId="4">#REF!</definedName>
    <definedName name="___z1">#REF!</definedName>
    <definedName name="__123Graph_ACURVE" localSheetId="7">#REF!</definedName>
    <definedName name="__123Graph_ACURVE" localSheetId="8">#REF!</definedName>
    <definedName name="__123Graph_ACURVE" localSheetId="3">#REF!</definedName>
    <definedName name="__123Graph_ACURVE" localSheetId="5">#REF!</definedName>
    <definedName name="__123Graph_ACURVE" localSheetId="4">#REF!</definedName>
    <definedName name="__123Graph_ACURVE">#REF!</definedName>
    <definedName name="__123Graph_AFLOW" localSheetId="7">#REF!</definedName>
    <definedName name="__123Graph_AFLOW" localSheetId="8">#REF!</definedName>
    <definedName name="__123Graph_AFLOW" localSheetId="3">#REF!</definedName>
    <definedName name="__123Graph_AFLOW" localSheetId="5">#REF!</definedName>
    <definedName name="__123Graph_AFLOW" localSheetId="4">#REF!</definedName>
    <definedName name="__123Graph_AFLOW">#REF!</definedName>
    <definedName name="__123Graph_AINFLATE" localSheetId="7">#REF!</definedName>
    <definedName name="__123Graph_AINFLATE" localSheetId="8">#REF!</definedName>
    <definedName name="__123Graph_AINFLATE" localSheetId="5">#REF!</definedName>
    <definedName name="__123Graph_AINFLATE" localSheetId="4">#REF!</definedName>
    <definedName name="__123Graph_AINFLATE">#REF!</definedName>
    <definedName name="__123Graph_AMONTH" localSheetId="7">#REF!</definedName>
    <definedName name="__123Graph_AMONTH" localSheetId="8">#REF!</definedName>
    <definedName name="__123Graph_AMONTH" localSheetId="5">#REF!</definedName>
    <definedName name="__123Graph_AMONTH" localSheetId="4">#REF!</definedName>
    <definedName name="__123Graph_AMONTH">#REF!</definedName>
    <definedName name="__123Graph_APAY" localSheetId="7">#REF!</definedName>
    <definedName name="__123Graph_APAY" localSheetId="8">#REF!</definedName>
    <definedName name="__123Graph_APAY" localSheetId="5">#REF!</definedName>
    <definedName name="__123Graph_APAY" localSheetId="4">#REF!</definedName>
    <definedName name="__123Graph_APAY">#REF!</definedName>
    <definedName name="__123Graph_X" localSheetId="7">#REF!</definedName>
    <definedName name="__123Graph_X" localSheetId="8">#REF!</definedName>
    <definedName name="__123Graph_X" localSheetId="5">#REF!</definedName>
    <definedName name="__123Graph_X" localSheetId="4">#REF!</definedName>
    <definedName name="__123Graph_X">#REF!</definedName>
    <definedName name="__123Graph_XCURVE" localSheetId="7">#REF!</definedName>
    <definedName name="__123Graph_XCURVE" localSheetId="8">#REF!</definedName>
    <definedName name="__123Graph_XCURVE" localSheetId="5">#REF!</definedName>
    <definedName name="__123Graph_XCURVE" localSheetId="4">#REF!</definedName>
    <definedName name="__123Graph_XCURVE">#REF!</definedName>
    <definedName name="__123Graph_XPAY" localSheetId="7">#REF!</definedName>
    <definedName name="__123Graph_XPAY" localSheetId="8">#REF!</definedName>
    <definedName name="__123Graph_XPAY" localSheetId="5">#REF!</definedName>
    <definedName name="__123Graph_XPAY" localSheetId="4">#REF!</definedName>
    <definedName name="__123Graph_XPAY">#REF!</definedName>
    <definedName name="__ab1" localSheetId="7">#REF!</definedName>
    <definedName name="__ab1" localSheetId="8">#REF!</definedName>
    <definedName name="__ab1" localSheetId="3">#REF!</definedName>
    <definedName name="__ab1" localSheetId="5">#REF!</definedName>
    <definedName name="__ab1" localSheetId="4">#REF!</definedName>
    <definedName name="__ab1">#REF!</definedName>
    <definedName name="__ab1_1" localSheetId="7">#REF!</definedName>
    <definedName name="__ab1_1" localSheetId="8">#REF!</definedName>
    <definedName name="__ab1_1" localSheetId="3">#REF!</definedName>
    <definedName name="__ab1_1" localSheetId="5">#REF!</definedName>
    <definedName name="__ab1_1" localSheetId="4">#REF!</definedName>
    <definedName name="__ab1_1">#REF!</definedName>
    <definedName name="__as1" localSheetId="7">#REF!</definedName>
    <definedName name="__as1" localSheetId="8">#REF!</definedName>
    <definedName name="__as1" localSheetId="3">#REF!</definedName>
    <definedName name="__as1" localSheetId="5">#REF!</definedName>
    <definedName name="__as1" localSheetId="4">#REF!</definedName>
    <definedName name="__as1">#REF!</definedName>
    <definedName name="__as1_1" localSheetId="7">#REF!</definedName>
    <definedName name="__as1_1" localSheetId="8">#REF!</definedName>
    <definedName name="__as1_1" localSheetId="3">#REF!</definedName>
    <definedName name="__as1_1" localSheetId="5">#REF!</definedName>
    <definedName name="__as1_1" localSheetId="4">#REF!</definedName>
    <definedName name="__as1_1">#REF!</definedName>
    <definedName name="__b1" localSheetId="7">#REF!</definedName>
    <definedName name="__b1" localSheetId="8">#REF!</definedName>
    <definedName name="__b1" localSheetId="3">#REF!</definedName>
    <definedName name="__b1" localSheetId="5">#REF!</definedName>
    <definedName name="__b1" localSheetId="4">#REF!</definedName>
    <definedName name="__b1">#REF!</definedName>
    <definedName name="__cat12" localSheetId="7">#REF!</definedName>
    <definedName name="__cat12" localSheetId="8">#REF!</definedName>
    <definedName name="__cat12" localSheetId="3">#REF!</definedName>
    <definedName name="__cat12" localSheetId="5">#REF!</definedName>
    <definedName name="__cat12" localSheetId="4">#REF!</definedName>
    <definedName name="__cat12">#REF!</definedName>
    <definedName name="__ccr1" localSheetId="7">#REF!</definedName>
    <definedName name="__ccr1" localSheetId="8">#REF!</definedName>
    <definedName name="__ccr1" localSheetId="3">#REF!</definedName>
    <definedName name="__ccr1" localSheetId="5">#REF!</definedName>
    <definedName name="__ccr1" localSheetId="4">#REF!</definedName>
    <definedName name="__ccr1">#REF!</definedName>
    <definedName name="__ccr1_1" localSheetId="7">#REF!</definedName>
    <definedName name="__ccr1_1" localSheetId="8">#REF!</definedName>
    <definedName name="__ccr1_1" localSheetId="3">#REF!</definedName>
    <definedName name="__ccr1_1" localSheetId="5">#REF!</definedName>
    <definedName name="__ccr1_1" localSheetId="4">#REF!</definedName>
    <definedName name="__ccr1_1">#REF!</definedName>
    <definedName name="__ccr2" localSheetId="7">#REF!</definedName>
    <definedName name="__ccr2" localSheetId="8">#REF!</definedName>
    <definedName name="__ccr2" localSheetId="3">#REF!</definedName>
    <definedName name="__ccr2" localSheetId="5">#REF!</definedName>
    <definedName name="__ccr2" localSheetId="4">#REF!</definedName>
    <definedName name="__ccr2">#REF!</definedName>
    <definedName name="__ee222" localSheetId="7">#REF!</definedName>
    <definedName name="__ee222" localSheetId="8">#REF!</definedName>
    <definedName name="__ee222" localSheetId="3">#REF!</definedName>
    <definedName name="__ee222" localSheetId="5">#REF!</definedName>
    <definedName name="__ee222" localSheetId="4">#REF!</definedName>
    <definedName name="__ee222">#REF!</definedName>
    <definedName name="__f1" localSheetId="7">#REF!</definedName>
    <definedName name="__f1" localSheetId="8">#REF!</definedName>
    <definedName name="__f1" localSheetId="3">#REF!</definedName>
    <definedName name="__f1" localSheetId="5">#REF!</definedName>
    <definedName name="__f1" localSheetId="4">#REF!</definedName>
    <definedName name="__f1">#REF!</definedName>
    <definedName name="__fd2" localSheetId="7">#REF!</definedName>
    <definedName name="__fd2" localSheetId="8">#REF!</definedName>
    <definedName name="__fd2" localSheetId="3">#REF!</definedName>
    <definedName name="__fd2" localSheetId="5">#REF!</definedName>
    <definedName name="__fd2" localSheetId="4">#REF!</definedName>
    <definedName name="__fd2">#REF!</definedName>
    <definedName name="__hp10" localSheetId="7">#REF!</definedName>
    <definedName name="__hp10" localSheetId="8">#REF!</definedName>
    <definedName name="__hp10" localSheetId="3">#REF!</definedName>
    <definedName name="__hp10" localSheetId="5">#REF!</definedName>
    <definedName name="__hp10" localSheetId="4">#REF!</definedName>
    <definedName name="__hp10">#REF!</definedName>
    <definedName name="__old2" localSheetId="7">#REF!</definedName>
    <definedName name="__old2" localSheetId="8">#REF!</definedName>
    <definedName name="__old2" localSheetId="3">#REF!</definedName>
    <definedName name="__old2" localSheetId="5">#REF!</definedName>
    <definedName name="__old2" localSheetId="4">#REF!</definedName>
    <definedName name="__old2">#REF!</definedName>
    <definedName name="__old3" localSheetId="7">#REF!</definedName>
    <definedName name="__old3" localSheetId="8">#REF!</definedName>
    <definedName name="__old3" localSheetId="3">#REF!</definedName>
    <definedName name="__old3" localSheetId="5">#REF!</definedName>
    <definedName name="__old3" localSheetId="4">#REF!</definedName>
    <definedName name="__old3">#REF!</definedName>
    <definedName name="__old3_1" localSheetId="7">#REF!</definedName>
    <definedName name="__old3_1" localSheetId="8">#REF!</definedName>
    <definedName name="__old3_1" localSheetId="3">#REF!</definedName>
    <definedName name="__old3_1" localSheetId="5">#REF!</definedName>
    <definedName name="__old3_1" localSheetId="4">#REF!</definedName>
    <definedName name="__old3_1">#REF!</definedName>
    <definedName name="__old4" localSheetId="7">#REF!</definedName>
    <definedName name="__old4" localSheetId="8">#REF!</definedName>
    <definedName name="__old4" localSheetId="3">#REF!</definedName>
    <definedName name="__old4" localSheetId="5">#REF!</definedName>
    <definedName name="__old4" localSheetId="4">#REF!</definedName>
    <definedName name="__old4">#REF!</definedName>
    <definedName name="__old5" localSheetId="7">#REF!</definedName>
    <definedName name="__old5" localSheetId="8">#REF!</definedName>
    <definedName name="__old5" localSheetId="3">#REF!</definedName>
    <definedName name="__old5" localSheetId="5">#REF!</definedName>
    <definedName name="__old5" localSheetId="4">#REF!</definedName>
    <definedName name="__old5">#REF!</definedName>
    <definedName name="__old5_1" localSheetId="7">#REF!</definedName>
    <definedName name="__old5_1" localSheetId="8">#REF!</definedName>
    <definedName name="__old5_1" localSheetId="3">#REF!</definedName>
    <definedName name="__old5_1" localSheetId="5">#REF!</definedName>
    <definedName name="__old5_1" localSheetId="4">#REF!</definedName>
    <definedName name="__old5_1">#REF!</definedName>
    <definedName name="__old7" localSheetId="7">#REF!</definedName>
    <definedName name="__old7" localSheetId="8">#REF!</definedName>
    <definedName name="__old7" localSheetId="3">#REF!</definedName>
    <definedName name="__old7" localSheetId="5">#REF!</definedName>
    <definedName name="__old7" localSheetId="4">#REF!</definedName>
    <definedName name="__old7">#REF!</definedName>
    <definedName name="__old7_1" localSheetId="7">#REF!</definedName>
    <definedName name="__old7_1" localSheetId="8">#REF!</definedName>
    <definedName name="__old7_1" localSheetId="3">#REF!</definedName>
    <definedName name="__old7_1" localSheetId="5">#REF!</definedName>
    <definedName name="__old7_1" localSheetId="4">#REF!</definedName>
    <definedName name="__old7_1">#REF!</definedName>
    <definedName name="__old8" localSheetId="7">#REF!</definedName>
    <definedName name="__old8" localSheetId="8">#REF!</definedName>
    <definedName name="__old8" localSheetId="3">#REF!</definedName>
    <definedName name="__old8" localSheetId="5">#REF!</definedName>
    <definedName name="__old8" localSheetId="4">#REF!</definedName>
    <definedName name="__old8">#REF!</definedName>
    <definedName name="__old9" localSheetId="7">#REF!</definedName>
    <definedName name="__old9" localSheetId="8">#REF!</definedName>
    <definedName name="__old9" localSheetId="3">#REF!</definedName>
    <definedName name="__old9" localSheetId="5">#REF!</definedName>
    <definedName name="__old9" localSheetId="4">#REF!</definedName>
    <definedName name="__old9">#REF!</definedName>
    <definedName name="__WRN1" localSheetId="7">#REF!</definedName>
    <definedName name="__WRN1" localSheetId="8">#REF!</definedName>
    <definedName name="__WRN1" localSheetId="3">#REF!</definedName>
    <definedName name="__WRN1" localSheetId="5">#REF!</definedName>
    <definedName name="__WRN1" localSheetId="4">#REF!</definedName>
    <definedName name="__WRN1">#REF!</definedName>
    <definedName name="__WRN2" localSheetId="7">#REF!</definedName>
    <definedName name="__WRN2" localSheetId="8">#REF!</definedName>
    <definedName name="__WRN2" localSheetId="3">#REF!</definedName>
    <definedName name="__WRN2" localSheetId="5">#REF!</definedName>
    <definedName name="__WRN2" localSheetId="4">#REF!</definedName>
    <definedName name="__WRN2">#REF!</definedName>
    <definedName name="__Z04" localSheetId="7">#REF!</definedName>
    <definedName name="__Z04" localSheetId="8">#REF!</definedName>
    <definedName name="__Z04" localSheetId="3">#REF!</definedName>
    <definedName name="__Z04" localSheetId="5">#REF!</definedName>
    <definedName name="__Z04" localSheetId="4">#REF!</definedName>
    <definedName name="__Z04">#REF!</definedName>
    <definedName name="__Z05" localSheetId="7">#REF!</definedName>
    <definedName name="__Z05" localSheetId="8">#REF!</definedName>
    <definedName name="__Z05" localSheetId="3">#REF!</definedName>
    <definedName name="__Z05" localSheetId="5">#REF!</definedName>
    <definedName name="__Z05" localSheetId="4">#REF!</definedName>
    <definedName name="__Z05">#REF!</definedName>
    <definedName name="_aa1" localSheetId="7">#REF!</definedName>
    <definedName name="_aa1" localSheetId="8">#REF!</definedName>
    <definedName name="_aa1" localSheetId="3">#REF!</definedName>
    <definedName name="_aa1" localSheetId="5">#REF!</definedName>
    <definedName name="_aa1" localSheetId="4">#REF!</definedName>
    <definedName name="_aa1">#REF!</definedName>
    <definedName name="_aa1_1" localSheetId="7">#REF!</definedName>
    <definedName name="_aa1_1" localSheetId="8">#REF!</definedName>
    <definedName name="_aa1_1" localSheetId="3">#REF!</definedName>
    <definedName name="_aa1_1" localSheetId="5">#REF!</definedName>
    <definedName name="_aa1_1" localSheetId="4">#REF!</definedName>
    <definedName name="_aa1_1">#REF!</definedName>
    <definedName name="_ab1" localSheetId="7">#REF!</definedName>
    <definedName name="_ab1" localSheetId="8">#REF!</definedName>
    <definedName name="_ab1" localSheetId="3">#REF!</definedName>
    <definedName name="_ab1" localSheetId="5">#REF!</definedName>
    <definedName name="_ab1" localSheetId="4">#REF!</definedName>
    <definedName name="_ab1">#REF!</definedName>
    <definedName name="_ab1_1" localSheetId="7">#REF!</definedName>
    <definedName name="_ab1_1" localSheetId="8">#REF!</definedName>
    <definedName name="_ab1_1" localSheetId="3">#REF!</definedName>
    <definedName name="_ab1_1" localSheetId="5">#REF!</definedName>
    <definedName name="_ab1_1" localSheetId="4">#REF!</definedName>
    <definedName name="_ab1_1">#REF!</definedName>
    <definedName name="_as1" localSheetId="7">#REF!</definedName>
    <definedName name="_as1" localSheetId="8">#REF!</definedName>
    <definedName name="_as1" localSheetId="3">#REF!</definedName>
    <definedName name="_as1" localSheetId="5">#REF!</definedName>
    <definedName name="_as1" localSheetId="4">#REF!</definedName>
    <definedName name="_as1">#REF!</definedName>
    <definedName name="_as1_1" localSheetId="7">#REF!</definedName>
    <definedName name="_as1_1" localSheetId="8">#REF!</definedName>
    <definedName name="_as1_1" localSheetId="3">#REF!</definedName>
    <definedName name="_as1_1" localSheetId="5">#REF!</definedName>
    <definedName name="_as1_1" localSheetId="4">#REF!</definedName>
    <definedName name="_as1_1">#REF!</definedName>
    <definedName name="_b1" localSheetId="7">#REF!</definedName>
    <definedName name="_b1" localSheetId="8">#REF!</definedName>
    <definedName name="_b1" localSheetId="3">#REF!</definedName>
    <definedName name="_b1" localSheetId="5">#REF!</definedName>
    <definedName name="_b1" localSheetId="4">#REF!</definedName>
    <definedName name="_b1">#REF!</definedName>
    <definedName name="_cat12" localSheetId="7">#REF!</definedName>
    <definedName name="_cat12" localSheetId="8">#REF!</definedName>
    <definedName name="_cat12" localSheetId="3">#REF!</definedName>
    <definedName name="_cat12" localSheetId="5">#REF!</definedName>
    <definedName name="_cat12" localSheetId="4">#REF!</definedName>
    <definedName name="_cat12">#REF!</definedName>
    <definedName name="_ccr1" localSheetId="7">#REF!</definedName>
    <definedName name="_ccr1" localSheetId="8">#REF!</definedName>
    <definedName name="_ccr1" localSheetId="3">#REF!</definedName>
    <definedName name="_ccr1" localSheetId="5">#REF!</definedName>
    <definedName name="_ccr1" localSheetId="4">#REF!</definedName>
    <definedName name="_ccr1">#REF!</definedName>
    <definedName name="_ccr1_1" localSheetId="7">#REF!</definedName>
    <definedName name="_ccr1_1" localSheetId="8">#REF!</definedName>
    <definedName name="_ccr1_1" localSheetId="3">#REF!</definedName>
    <definedName name="_ccr1_1" localSheetId="5">#REF!</definedName>
    <definedName name="_ccr1_1" localSheetId="4">#REF!</definedName>
    <definedName name="_ccr1_1">#REF!</definedName>
    <definedName name="_ccr2" localSheetId="7">#REF!</definedName>
    <definedName name="_ccr2" localSheetId="8">#REF!</definedName>
    <definedName name="_ccr2" localSheetId="3">#REF!</definedName>
    <definedName name="_ccr2" localSheetId="5">#REF!</definedName>
    <definedName name="_ccr2" localSheetId="4">#REF!</definedName>
    <definedName name="_ccr2">#REF!</definedName>
    <definedName name="_ee222" localSheetId="7">#REF!</definedName>
    <definedName name="_ee222" localSheetId="8">#REF!</definedName>
    <definedName name="_ee222" localSheetId="3">#REF!</definedName>
    <definedName name="_ee222" localSheetId="5">#REF!</definedName>
    <definedName name="_ee222" localSheetId="4">#REF!</definedName>
    <definedName name="_ee222">#REF!</definedName>
    <definedName name="_FA1" localSheetId="7">#REF!</definedName>
    <definedName name="_FA1" localSheetId="8">#REF!</definedName>
    <definedName name="_FA1" localSheetId="3">#REF!</definedName>
    <definedName name="_FA1" localSheetId="5">#REF!</definedName>
    <definedName name="_FA1" localSheetId="4">#REF!</definedName>
    <definedName name="_FA1">#REF!</definedName>
    <definedName name="_fd2" localSheetId="7">#REF!</definedName>
    <definedName name="_fd2" localSheetId="8">#REF!</definedName>
    <definedName name="_fd2" localSheetId="3">#REF!</definedName>
    <definedName name="_fd2" localSheetId="5">#REF!</definedName>
    <definedName name="_fd2" localSheetId="4">#REF!</definedName>
    <definedName name="_fd2">#REF!</definedName>
    <definedName name="_hp10" localSheetId="7">#REF!</definedName>
    <definedName name="_hp10" localSheetId="8">#REF!</definedName>
    <definedName name="_hp10" localSheetId="3">#REF!</definedName>
    <definedName name="_hp10" localSheetId="5">#REF!</definedName>
    <definedName name="_hp10" localSheetId="4">#REF!</definedName>
    <definedName name="_hp10">#REF!</definedName>
    <definedName name="_jyr6" localSheetId="7">#REF!</definedName>
    <definedName name="_jyr6" localSheetId="8">#REF!</definedName>
    <definedName name="_jyr6" localSheetId="3">#REF!</definedName>
    <definedName name="_jyr6" localSheetId="5">#REF!</definedName>
    <definedName name="_jyr6" localSheetId="4">#REF!</definedName>
    <definedName name="_jyr6">#REF!</definedName>
    <definedName name="_Key2" localSheetId="7">#REF!</definedName>
    <definedName name="_Key2" localSheetId="8">#REF!</definedName>
    <definedName name="_Key2" localSheetId="3">#REF!</definedName>
    <definedName name="_Key2" localSheetId="5">#REF!</definedName>
    <definedName name="_Key2" localSheetId="4">#REF!</definedName>
    <definedName name="_Key2">#REF!</definedName>
    <definedName name="_key23" localSheetId="7">#REF!</definedName>
    <definedName name="_key23" localSheetId="8">#REF!</definedName>
    <definedName name="_key23" localSheetId="3">#REF!</definedName>
    <definedName name="_key23" localSheetId="5">#REF!</definedName>
    <definedName name="_key23" localSheetId="4">#REF!</definedName>
    <definedName name="_key23">#REF!</definedName>
    <definedName name="_MAT1" localSheetId="7">#REF!</definedName>
    <definedName name="_MAT1" localSheetId="8">#REF!</definedName>
    <definedName name="_MAT1" localSheetId="3">#REF!</definedName>
    <definedName name="_MAT1" localSheetId="5">#REF!</definedName>
    <definedName name="_MAT1" localSheetId="4">#REF!</definedName>
    <definedName name="_MAT1">#REF!</definedName>
    <definedName name="_ngk1109" localSheetId="7">#REF!</definedName>
    <definedName name="_ngk1109" localSheetId="8">#REF!</definedName>
    <definedName name="_ngk1109" localSheetId="3">#REF!</definedName>
    <definedName name="_ngk1109" localSheetId="5">#REF!</definedName>
    <definedName name="_ngk1109" localSheetId="4">#REF!</definedName>
    <definedName name="_ngk1109">#REF!</definedName>
    <definedName name="_old2" localSheetId="7">#REF!</definedName>
    <definedName name="_old2" localSheetId="8">#REF!</definedName>
    <definedName name="_old2" localSheetId="3">#REF!</definedName>
    <definedName name="_old2" localSheetId="5">#REF!</definedName>
    <definedName name="_old2" localSheetId="4">#REF!</definedName>
    <definedName name="_old2">#REF!</definedName>
    <definedName name="_old3" localSheetId="7">#REF!</definedName>
    <definedName name="_old3" localSheetId="8">#REF!</definedName>
    <definedName name="_old3" localSheetId="3">#REF!</definedName>
    <definedName name="_old3" localSheetId="5">#REF!</definedName>
    <definedName name="_old3" localSheetId="4">#REF!</definedName>
    <definedName name="_old3">#REF!</definedName>
    <definedName name="_old3_1" localSheetId="7">#REF!</definedName>
    <definedName name="_old3_1" localSheetId="8">#REF!</definedName>
    <definedName name="_old3_1" localSheetId="3">#REF!</definedName>
    <definedName name="_old3_1" localSheetId="5">#REF!</definedName>
    <definedName name="_old3_1" localSheetId="4">#REF!</definedName>
    <definedName name="_old3_1">#REF!</definedName>
    <definedName name="_old4" localSheetId="7">#REF!</definedName>
    <definedName name="_old4" localSheetId="8">#REF!</definedName>
    <definedName name="_old4" localSheetId="3">#REF!</definedName>
    <definedName name="_old4" localSheetId="5">#REF!</definedName>
    <definedName name="_old4" localSheetId="4">#REF!</definedName>
    <definedName name="_old4">#REF!</definedName>
    <definedName name="_old5" localSheetId="7">#REF!</definedName>
    <definedName name="_old5" localSheetId="8">#REF!</definedName>
    <definedName name="_old5" localSheetId="3">#REF!</definedName>
    <definedName name="_old5" localSheetId="5">#REF!</definedName>
    <definedName name="_old5" localSheetId="4">#REF!</definedName>
    <definedName name="_old5">#REF!</definedName>
    <definedName name="_old5_1" localSheetId="7">#REF!</definedName>
    <definedName name="_old5_1" localSheetId="8">#REF!</definedName>
    <definedName name="_old5_1" localSheetId="3">#REF!</definedName>
    <definedName name="_old5_1" localSheetId="5">#REF!</definedName>
    <definedName name="_old5_1" localSheetId="4">#REF!</definedName>
    <definedName name="_old5_1">#REF!</definedName>
    <definedName name="_old7" localSheetId="7">#REF!</definedName>
    <definedName name="_old7" localSheetId="8">#REF!</definedName>
    <definedName name="_old7" localSheetId="3">#REF!</definedName>
    <definedName name="_old7" localSheetId="5">#REF!</definedName>
    <definedName name="_old7" localSheetId="4">#REF!</definedName>
    <definedName name="_old7">#REF!</definedName>
    <definedName name="_old7_1" localSheetId="7">#REF!</definedName>
    <definedName name="_old7_1" localSheetId="8">#REF!</definedName>
    <definedName name="_old7_1" localSheetId="3">#REF!</definedName>
    <definedName name="_old7_1" localSheetId="5">#REF!</definedName>
    <definedName name="_old7_1" localSheetId="4">#REF!</definedName>
    <definedName name="_old7_1">#REF!</definedName>
    <definedName name="_old8" localSheetId="7">#REF!</definedName>
    <definedName name="_old8" localSheetId="8">#REF!</definedName>
    <definedName name="_old8" localSheetId="3">#REF!</definedName>
    <definedName name="_old8" localSheetId="5">#REF!</definedName>
    <definedName name="_old8" localSheetId="4">#REF!</definedName>
    <definedName name="_old8">#REF!</definedName>
    <definedName name="_old88" localSheetId="7">#REF!</definedName>
    <definedName name="_old88" localSheetId="8">#REF!</definedName>
    <definedName name="_old88" localSheetId="3">#REF!</definedName>
    <definedName name="_old88" localSheetId="5">#REF!</definedName>
    <definedName name="_old88" localSheetId="4">#REF!</definedName>
    <definedName name="_old88">#REF!</definedName>
    <definedName name="_old88_1" localSheetId="7">#REF!</definedName>
    <definedName name="_old88_1" localSheetId="8">#REF!</definedName>
    <definedName name="_old88_1" localSheetId="3">#REF!</definedName>
    <definedName name="_old88_1" localSheetId="5">#REF!</definedName>
    <definedName name="_old88_1" localSheetId="4">#REF!</definedName>
    <definedName name="_old88_1">#REF!</definedName>
    <definedName name="_old9" localSheetId="7">#REF!</definedName>
    <definedName name="_old9" localSheetId="8">#REF!</definedName>
    <definedName name="_old9" localSheetId="3">#REF!</definedName>
    <definedName name="_old9" localSheetId="5">#REF!</definedName>
    <definedName name="_old9" localSheetId="4">#REF!</definedName>
    <definedName name="_old9">#REF!</definedName>
    <definedName name="_Parse_Out" localSheetId="7">#REF!</definedName>
    <definedName name="_Parse_Out" localSheetId="8">#REF!</definedName>
    <definedName name="_Parse_Out" localSheetId="3">#REF!</definedName>
    <definedName name="_Parse_Out" localSheetId="5">#REF!</definedName>
    <definedName name="_Parse_Out" localSheetId="4">#REF!</definedName>
    <definedName name="_Parse_Out">#REF!</definedName>
    <definedName name="_RAB002" localSheetId="7">#REF!</definedName>
    <definedName name="_RAB002" localSheetId="8">#REF!</definedName>
    <definedName name="_RAB002" localSheetId="3">#REF!</definedName>
    <definedName name="_RAB002" localSheetId="5">#REF!</definedName>
    <definedName name="_RAB002" localSheetId="4">#REF!</definedName>
    <definedName name="_RAB002">#REF!</definedName>
    <definedName name="_Sort" localSheetId="7">#REF!</definedName>
    <definedName name="_Sort" localSheetId="8">#REF!</definedName>
    <definedName name="_Sort" localSheetId="5">#REF!</definedName>
    <definedName name="_Sort" localSheetId="4">#REF!</definedName>
    <definedName name="_Sort">#REF!</definedName>
    <definedName name="_WRN1" localSheetId="7">#REF!</definedName>
    <definedName name="_WRN1" localSheetId="8">#REF!</definedName>
    <definedName name="_WRN1" localSheetId="3">#REF!</definedName>
    <definedName name="_WRN1" localSheetId="5">#REF!</definedName>
    <definedName name="_WRN1" localSheetId="4">#REF!</definedName>
    <definedName name="_WRN1">#REF!</definedName>
    <definedName name="_WRN2" localSheetId="7">#REF!</definedName>
    <definedName name="_WRN2" localSheetId="8">#REF!</definedName>
    <definedName name="_WRN2" localSheetId="3">#REF!</definedName>
    <definedName name="_WRN2" localSheetId="5">#REF!</definedName>
    <definedName name="_WRN2" localSheetId="4">#REF!</definedName>
    <definedName name="_WRN2">#REF!</definedName>
    <definedName name="_Z04" localSheetId="7">#REF!</definedName>
    <definedName name="_Z04" localSheetId="8">#REF!</definedName>
    <definedName name="_Z04" localSheetId="3">#REF!</definedName>
    <definedName name="_Z04" localSheetId="5">#REF!</definedName>
    <definedName name="_Z04" localSheetId="4">#REF!</definedName>
    <definedName name="_Z04">#REF!</definedName>
    <definedName name="_Z05" localSheetId="7">#REF!</definedName>
    <definedName name="_Z05" localSheetId="8">#REF!</definedName>
    <definedName name="_Z05" localSheetId="3">#REF!</definedName>
    <definedName name="_Z05" localSheetId="5">#REF!</definedName>
    <definedName name="_Z05" localSheetId="4">#REF!</definedName>
    <definedName name="_Z05">#REF!</definedName>
    <definedName name="_z1" localSheetId="7">#REF!</definedName>
    <definedName name="_z1" localSheetId="8">#REF!</definedName>
    <definedName name="_z1" localSheetId="3">#REF!</definedName>
    <definedName name="_z1" localSheetId="5">#REF!</definedName>
    <definedName name="_z1" localSheetId="4">#REF!</definedName>
    <definedName name="_z1">#REF!</definedName>
    <definedName name="aaaaaaaa" localSheetId="7">#REF!</definedName>
    <definedName name="aaaaaaaa" localSheetId="8">#REF!</definedName>
    <definedName name="aaaaaaaa" localSheetId="3">#REF!</definedName>
    <definedName name="aaaaaaaa" localSheetId="5">#REF!</definedName>
    <definedName name="aaaaaaaa" localSheetId="4">#REF!</definedName>
    <definedName name="aaaaaaaa">#REF!</definedName>
    <definedName name="aaaaaaaaaaaaaaa" localSheetId="7">#REF!</definedName>
    <definedName name="aaaaaaaaaaaaaaa" localSheetId="8">#REF!</definedName>
    <definedName name="aaaaaaaaaaaaaaa" localSheetId="3">#REF!</definedName>
    <definedName name="aaaaaaaaaaaaaaa" localSheetId="5">#REF!</definedName>
    <definedName name="aaaaaaaaaaaaaaa" localSheetId="4">#REF!</definedName>
    <definedName name="aaaaaaaaaaaaaaa">#REF!</definedName>
    <definedName name="ab" localSheetId="7">#REF!</definedName>
    <definedName name="ab" localSheetId="8">#REF!</definedName>
    <definedName name="ab" localSheetId="3">#REF!</definedName>
    <definedName name="ab" localSheetId="5">#REF!</definedName>
    <definedName name="ab" localSheetId="4">#REF!</definedName>
    <definedName name="ab">#REF!</definedName>
    <definedName name="ab_1" localSheetId="7">#REF!</definedName>
    <definedName name="ab_1" localSheetId="8">#REF!</definedName>
    <definedName name="ab_1" localSheetId="3">#REF!</definedName>
    <definedName name="ab_1" localSheetId="5">#REF!</definedName>
    <definedName name="ab_1" localSheetId="4">#REF!</definedName>
    <definedName name="ab_1">#REF!</definedName>
    <definedName name="abstractEB" localSheetId="7">#REF!</definedName>
    <definedName name="abstractEB" localSheetId="8">#REF!</definedName>
    <definedName name="abstractEB" localSheetId="3">#REF!</definedName>
    <definedName name="abstractEB" localSheetId="5">#REF!</definedName>
    <definedName name="abstractEB" localSheetId="4">#REF!</definedName>
    <definedName name="abstractEB">#REF!</definedName>
    <definedName name="ac" localSheetId="7">#REF!</definedName>
    <definedName name="ac" localSheetId="8">#REF!</definedName>
    <definedName name="ac" localSheetId="3">#REF!</definedName>
    <definedName name="ac" localSheetId="5">#REF!</definedName>
    <definedName name="ac" localSheetId="4">#REF!</definedName>
    <definedName name="ac">#REF!</definedName>
    <definedName name="ac_1" localSheetId="7">#REF!</definedName>
    <definedName name="ac_1" localSheetId="8">#REF!</definedName>
    <definedName name="ac_1" localSheetId="3">#REF!</definedName>
    <definedName name="ac_1" localSheetId="5">#REF!</definedName>
    <definedName name="ac_1" localSheetId="4">#REF!</definedName>
    <definedName name="ac_1">#REF!</definedName>
    <definedName name="adadad" localSheetId="7">#REF!</definedName>
    <definedName name="adadad" localSheetId="8">#REF!</definedName>
    <definedName name="adadad" localSheetId="3">#REF!</definedName>
    <definedName name="adadad" localSheetId="5">#REF!</definedName>
    <definedName name="adadad" localSheetId="4">#REF!</definedName>
    <definedName name="adadad">#REF!</definedName>
    <definedName name="adadad_1" localSheetId="7">#REF!</definedName>
    <definedName name="adadad_1" localSheetId="8">#REF!</definedName>
    <definedName name="adadad_1" localSheetId="3">#REF!</definedName>
    <definedName name="adadad_1" localSheetId="5">#REF!</definedName>
    <definedName name="adadad_1" localSheetId="4">#REF!</definedName>
    <definedName name="adadad_1">#REF!</definedName>
    <definedName name="addad" localSheetId="7">#REF!</definedName>
    <definedName name="addad" localSheetId="8">#REF!</definedName>
    <definedName name="addad" localSheetId="3">#REF!</definedName>
    <definedName name="addad" localSheetId="5">#REF!</definedName>
    <definedName name="addad" localSheetId="4">#REF!</definedName>
    <definedName name="addad">#REF!</definedName>
    <definedName name="addad_1" localSheetId="7">#REF!</definedName>
    <definedName name="addad_1" localSheetId="8">#REF!</definedName>
    <definedName name="addad_1" localSheetId="3">#REF!</definedName>
    <definedName name="addad_1" localSheetId="5">#REF!</definedName>
    <definedName name="addad_1" localSheetId="4">#REF!</definedName>
    <definedName name="addad_1">#REF!</definedName>
    <definedName name="aegrgas" localSheetId="7">#REF!</definedName>
    <definedName name="aegrgas" localSheetId="8">#REF!</definedName>
    <definedName name="aegrgas" localSheetId="3">#REF!</definedName>
    <definedName name="aegrgas" localSheetId="5">#REF!</definedName>
    <definedName name="aegrgas" localSheetId="4">#REF!</definedName>
    <definedName name="aegrgas">#REF!</definedName>
    <definedName name="AERAFG" localSheetId="7">#REF!</definedName>
    <definedName name="AERAFG" localSheetId="8">#REF!</definedName>
    <definedName name="AERAFG" localSheetId="3">#REF!</definedName>
    <definedName name="AERAFG" localSheetId="5">#REF!</definedName>
    <definedName name="AERAFG" localSheetId="4">#REF!</definedName>
    <definedName name="AERAFG">#REF!</definedName>
    <definedName name="aerte" localSheetId="7">#REF!</definedName>
    <definedName name="aerte" localSheetId="8">#REF!</definedName>
    <definedName name="aerte" localSheetId="3">#REF!</definedName>
    <definedName name="aerte" localSheetId="5">#REF!</definedName>
    <definedName name="aerte" localSheetId="4">#REF!</definedName>
    <definedName name="aerte">#REF!</definedName>
    <definedName name="aertes" localSheetId="7">#REF!</definedName>
    <definedName name="aertes" localSheetId="8">#REF!</definedName>
    <definedName name="aertes" localSheetId="3">#REF!</definedName>
    <definedName name="aertes" localSheetId="5">#REF!</definedName>
    <definedName name="aertes" localSheetId="4">#REF!</definedName>
    <definedName name="aertes">#REF!</definedName>
    <definedName name="aetertryh" localSheetId="7">#REF!</definedName>
    <definedName name="aetertryh" localSheetId="8">#REF!</definedName>
    <definedName name="aetertryh" localSheetId="3">#REF!</definedName>
    <definedName name="aetertryh" localSheetId="5">#REF!</definedName>
    <definedName name="aetertryh" localSheetId="4">#REF!</definedName>
    <definedName name="aetertryh">#REF!</definedName>
    <definedName name="aff" localSheetId="7">#REF!</definedName>
    <definedName name="aff" localSheetId="8">#REF!</definedName>
    <definedName name="aff" localSheetId="3">#REF!</definedName>
    <definedName name="aff" localSheetId="5">#REF!</definedName>
    <definedName name="aff" localSheetId="4">#REF!</definedName>
    <definedName name="aff">#REF!</definedName>
    <definedName name="AHUFan" localSheetId="7">#REF!</definedName>
    <definedName name="AHUFan" localSheetId="8">#REF!</definedName>
    <definedName name="AHUFan" localSheetId="5">#REF!</definedName>
    <definedName name="AHUFan" localSheetId="4">#REF!</definedName>
    <definedName name="AHUFan">#REF!</definedName>
    <definedName name="AK_1972" localSheetId="7">#REF!</definedName>
    <definedName name="AK_1972" localSheetId="8">#REF!</definedName>
    <definedName name="AK_1972" localSheetId="3">#REF!</definedName>
    <definedName name="AK_1972" localSheetId="5">#REF!</definedName>
    <definedName name="AK_1972" localSheetId="4">#REF!</definedName>
    <definedName name="AK_1972">#REF!</definedName>
    <definedName name="alyson" localSheetId="7">#REF!</definedName>
    <definedName name="alyson" localSheetId="8">#REF!</definedName>
    <definedName name="alyson" localSheetId="3">#REF!</definedName>
    <definedName name="alyson" localSheetId="5">#REF!</definedName>
    <definedName name="alyson" localSheetId="4">#REF!</definedName>
    <definedName name="alyson">#REF!</definedName>
    <definedName name="am" localSheetId="3">#REF!</definedName>
    <definedName name="am">#REF!</definedName>
    <definedName name="amit" localSheetId="7">#REF!</definedName>
    <definedName name="amit" localSheetId="8">#REF!</definedName>
    <definedName name="amit" localSheetId="3">#REF!</definedName>
    <definedName name="amit" localSheetId="5">#REF!</definedName>
    <definedName name="amit" localSheetId="4">#REF!</definedName>
    <definedName name="amit">#REF!</definedName>
    <definedName name="amt" localSheetId="7">#REF!</definedName>
    <definedName name="amt" localSheetId="8">#REF!</definedName>
    <definedName name="amt" localSheetId="3">#REF!</definedName>
    <definedName name="amt" localSheetId="5">#REF!</definedName>
    <definedName name="amt" localSheetId="4">#REF!</definedName>
    <definedName name="amt">#REF!</definedName>
    <definedName name="anuj101" localSheetId="7">#REF!</definedName>
    <definedName name="anuj101" localSheetId="8">#REF!</definedName>
    <definedName name="anuj101" localSheetId="3">#REF!</definedName>
    <definedName name="anuj101" localSheetId="5">#REF!</definedName>
    <definedName name="anuj101" localSheetId="4">#REF!</definedName>
    <definedName name="anuj101">#REF!</definedName>
    <definedName name="anuj102" localSheetId="7">#REF!</definedName>
    <definedName name="anuj102" localSheetId="8">#REF!</definedName>
    <definedName name="anuj102" localSheetId="3">#REF!</definedName>
    <definedName name="anuj102" localSheetId="5">#REF!</definedName>
    <definedName name="anuj102" localSheetId="4">#REF!</definedName>
    <definedName name="anuj102">#REF!</definedName>
    <definedName name="anuj103" localSheetId="7">#REF!</definedName>
    <definedName name="anuj103" localSheetId="8">#REF!</definedName>
    <definedName name="anuj103" localSheetId="3">#REF!</definedName>
    <definedName name="anuj103" localSheetId="5">#REF!</definedName>
    <definedName name="anuj103" localSheetId="4">#REF!</definedName>
    <definedName name="anuj103">#REF!</definedName>
    <definedName name="anuj104" localSheetId="7">#REF!</definedName>
    <definedName name="anuj104" localSheetId="8">#REF!</definedName>
    <definedName name="anuj104" localSheetId="3">#REF!</definedName>
    <definedName name="anuj104" localSheetId="5">#REF!</definedName>
    <definedName name="anuj104" localSheetId="4">#REF!</definedName>
    <definedName name="anuj104">#REF!</definedName>
    <definedName name="anuj105" localSheetId="7">#REF!</definedName>
    <definedName name="anuj105" localSheetId="8">#REF!</definedName>
    <definedName name="anuj105" localSheetId="3">#REF!</definedName>
    <definedName name="anuj105" localSheetId="5">#REF!</definedName>
    <definedName name="anuj105" localSheetId="4">#REF!</definedName>
    <definedName name="anuj105">#REF!</definedName>
    <definedName name="anuj12" localSheetId="7">#REF!</definedName>
    <definedName name="anuj12" localSheetId="8">#REF!</definedName>
    <definedName name="anuj12" localSheetId="3">#REF!</definedName>
    <definedName name="anuj12" localSheetId="5">#REF!</definedName>
    <definedName name="anuj12" localSheetId="4">#REF!</definedName>
    <definedName name="anuj12">#REF!</definedName>
    <definedName name="anuj14" localSheetId="7">#REF!</definedName>
    <definedName name="anuj14" localSheetId="8">#REF!</definedName>
    <definedName name="anuj14" localSheetId="3">#REF!</definedName>
    <definedName name="anuj14" localSheetId="5">#REF!</definedName>
    <definedName name="anuj14" localSheetId="4">#REF!</definedName>
    <definedName name="anuj14">#REF!</definedName>
    <definedName name="anuj20" localSheetId="7">#REF!</definedName>
    <definedName name="anuj20" localSheetId="8">#REF!</definedName>
    <definedName name="anuj20" localSheetId="3">#REF!</definedName>
    <definedName name="anuj20" localSheetId="5">#REF!</definedName>
    <definedName name="anuj20" localSheetId="4">#REF!</definedName>
    <definedName name="anuj20">#REF!</definedName>
    <definedName name="anuj21" localSheetId="7">#REF!</definedName>
    <definedName name="anuj21" localSheetId="8">#REF!</definedName>
    <definedName name="anuj21" localSheetId="3">#REF!</definedName>
    <definedName name="anuj21" localSheetId="5">#REF!</definedName>
    <definedName name="anuj21" localSheetId="4">#REF!</definedName>
    <definedName name="anuj21">#REF!</definedName>
    <definedName name="anuj23" localSheetId="7">#REF!</definedName>
    <definedName name="anuj23" localSheetId="8">#REF!</definedName>
    <definedName name="anuj23" localSheetId="3">#REF!</definedName>
    <definedName name="anuj23" localSheetId="5">#REF!</definedName>
    <definedName name="anuj23" localSheetId="4">#REF!</definedName>
    <definedName name="anuj23">#REF!</definedName>
    <definedName name="anuj24" localSheetId="7">#REF!</definedName>
    <definedName name="anuj24" localSheetId="8">#REF!</definedName>
    <definedName name="anuj24" localSheetId="3">#REF!</definedName>
    <definedName name="anuj24" localSheetId="5">#REF!</definedName>
    <definedName name="anuj24" localSheetId="4">#REF!</definedName>
    <definedName name="anuj24">#REF!</definedName>
    <definedName name="anuj26" localSheetId="7">#REF!</definedName>
    <definedName name="anuj26" localSheetId="8">#REF!</definedName>
    <definedName name="anuj26" localSheetId="3">#REF!</definedName>
    <definedName name="anuj26" localSheetId="5">#REF!</definedName>
    <definedName name="anuj26" localSheetId="4">#REF!</definedName>
    <definedName name="anuj26">#REF!</definedName>
    <definedName name="anuj94" localSheetId="7">#REF!</definedName>
    <definedName name="anuj94" localSheetId="8">#REF!</definedName>
    <definedName name="anuj94" localSheetId="3">#REF!</definedName>
    <definedName name="anuj94" localSheetId="5">#REF!</definedName>
    <definedName name="anuj94" localSheetId="4">#REF!</definedName>
    <definedName name="anuj94">#REF!</definedName>
    <definedName name="anuj96" localSheetId="7">#REF!</definedName>
    <definedName name="anuj96" localSheetId="8">#REF!</definedName>
    <definedName name="anuj96" localSheetId="3">#REF!</definedName>
    <definedName name="anuj96" localSheetId="5">#REF!</definedName>
    <definedName name="anuj96" localSheetId="4">#REF!</definedName>
    <definedName name="anuj96">#REF!</definedName>
    <definedName name="appraisal" localSheetId="7">#REF!</definedName>
    <definedName name="appraisal" localSheetId="8">#REF!</definedName>
    <definedName name="appraisal" localSheetId="3">#REF!</definedName>
    <definedName name="appraisal" localSheetId="5">#REF!</definedName>
    <definedName name="appraisal" localSheetId="4">#REF!</definedName>
    <definedName name="appraisal">#REF!</definedName>
    <definedName name="appraisal_1" localSheetId="7">#REF!</definedName>
    <definedName name="appraisal_1" localSheetId="8">#REF!</definedName>
    <definedName name="appraisal_1" localSheetId="3">#REF!</definedName>
    <definedName name="appraisal_1" localSheetId="5">#REF!</definedName>
    <definedName name="appraisal_1" localSheetId="4">#REF!</definedName>
    <definedName name="appraisal_1">#REF!</definedName>
    <definedName name="AQWER" localSheetId="7">#REF!</definedName>
    <definedName name="AQWER" localSheetId="8">#REF!</definedName>
    <definedName name="AQWER" localSheetId="3">#REF!</definedName>
    <definedName name="AQWER" localSheetId="5">#REF!</definedName>
    <definedName name="AQWER" localSheetId="4">#REF!</definedName>
    <definedName name="AQWER">#REF!</definedName>
    <definedName name="as" localSheetId="7">#REF!</definedName>
    <definedName name="as" localSheetId="8">#REF!</definedName>
    <definedName name="as" localSheetId="3">#REF!</definedName>
    <definedName name="as" localSheetId="5">#REF!</definedName>
    <definedName name="as" localSheetId="4">#REF!</definedName>
    <definedName name="as">#REF!</definedName>
    <definedName name="as_1" localSheetId="7">#REF!</definedName>
    <definedName name="as_1" localSheetId="8">#REF!</definedName>
    <definedName name="as_1" localSheetId="3">#REF!</definedName>
    <definedName name="as_1" localSheetId="5">#REF!</definedName>
    <definedName name="as_1" localSheetId="4">#REF!</definedName>
    <definedName name="as_1">#REF!</definedName>
    <definedName name="AS2TickmarkLS" localSheetId="3">#REF!</definedName>
    <definedName name="AS2TickmarkLS">#REF!</definedName>
    <definedName name="asadad" localSheetId="7">#REF!</definedName>
    <definedName name="asadad" localSheetId="8">#REF!</definedName>
    <definedName name="asadad" localSheetId="3">#REF!</definedName>
    <definedName name="asadad" localSheetId="5">#REF!</definedName>
    <definedName name="asadad" localSheetId="4">#REF!</definedName>
    <definedName name="asadad">#REF!</definedName>
    <definedName name="asadad_1" localSheetId="7">#REF!</definedName>
    <definedName name="asadad_1" localSheetId="8">#REF!</definedName>
    <definedName name="asadad_1" localSheetId="3">#REF!</definedName>
    <definedName name="asadad_1" localSheetId="5">#REF!</definedName>
    <definedName name="asadad_1" localSheetId="4">#REF!</definedName>
    <definedName name="asadad_1">#REF!</definedName>
    <definedName name="asafasf" localSheetId="7">#REF!</definedName>
    <definedName name="asafasf" localSheetId="8">#REF!</definedName>
    <definedName name="asafasf" localSheetId="3">#REF!</definedName>
    <definedName name="asafasf" localSheetId="5">#REF!</definedName>
    <definedName name="asafasf" localSheetId="4">#REF!</definedName>
    <definedName name="asafasf">#REF!</definedName>
    <definedName name="asas" localSheetId="7">#REF!</definedName>
    <definedName name="asas" localSheetId="8">#REF!</definedName>
    <definedName name="asas" localSheetId="3">#REF!</definedName>
    <definedName name="asas" localSheetId="5">#REF!</definedName>
    <definedName name="asas" localSheetId="4">#REF!</definedName>
    <definedName name="asas">#REF!</definedName>
    <definedName name="asd" localSheetId="7">#REF!</definedName>
    <definedName name="asd" localSheetId="8">#REF!</definedName>
    <definedName name="asd" localSheetId="3">#REF!</definedName>
    <definedName name="asd" localSheetId="5">#REF!</definedName>
    <definedName name="asd" localSheetId="4">#REF!</definedName>
    <definedName name="asd">#REF!</definedName>
    <definedName name="asdcvvnbvvvvvvvvvvvvvvvvvvvvvvvvvvvvvvvvvvvvvvvvvvvvvvvvvvvvvvvvvvvvvvvvvvvvvvvvvvvvvvvvvvvvvvvvvvvvvvvvvvvvvvvvvvv" localSheetId="7">#REF!</definedName>
    <definedName name="asdcvvnbvvvvvvvvvvvvvvvvvvvvvvvvvvvvvvvvvvvvvvvvvvvvvvvvvvvvvvvvvvvvvvvvvvvvvvvvvvvvvvvvvvvvvvvvvvvvvvvvvvvvvvvvvvv" localSheetId="8">#REF!</definedName>
    <definedName name="asdcvvnbvvvvvvvvvvvvvvvvvvvvvvvvvvvvvvvvvvvvvvvvvvvvvvvvvvvvvvvvvvvvvvvvvvvvvvvvvvvvvvvvvvvvvvvvvvvvvvvvvvvvvvvvvvv" localSheetId="3">#REF!</definedName>
    <definedName name="asdcvvnbvvvvvvvvvvvvvvvvvvvvvvvvvvvvvvvvvvvvvvvvvvvvvvvvvvvvvvvvvvvvvvvvvvvvvvvvvvvvvvvvvvvvvvvvvvvvvvvvvvvvvvvvvvv" localSheetId="5">#REF!</definedName>
    <definedName name="asdcvvnbvvvvvvvvvvvvvvvvvvvvvvvvvvvvvvvvvvvvvvvvvvvvvvvvvvvvvvvvvvvvvvvvvvvvvvvvvvvvvvvvvvvvvvvvvvvvvvvvvvvvvvvvvvv" localSheetId="4">#REF!</definedName>
    <definedName name="asdcvvnbvvvvvvvvvvvvvvvvvvvvvvvvvvvvvvvvvvvvvvvvvvvvvvvvvvvvvvvvvvvvvvvvvvvvvvvvvvvvvvvvvvvvvvvvvvvvvvvvvvvvvvvvvvv">#REF!</definedName>
    <definedName name="asgseg" localSheetId="7">#REF!</definedName>
    <definedName name="asgseg" localSheetId="8">#REF!</definedName>
    <definedName name="asgseg" localSheetId="3">#REF!</definedName>
    <definedName name="asgseg" localSheetId="5">#REF!</definedName>
    <definedName name="asgseg" localSheetId="4">#REF!</definedName>
    <definedName name="asgseg">#REF!</definedName>
    <definedName name="asrasnrjutu" localSheetId="7">#REF!</definedName>
    <definedName name="asrasnrjutu" localSheetId="8">#REF!</definedName>
    <definedName name="asrasnrjutu" localSheetId="3">#REF!</definedName>
    <definedName name="asrasnrjutu" localSheetId="5">#REF!</definedName>
    <definedName name="asrasnrjutu" localSheetId="4">#REF!</definedName>
    <definedName name="asrasnrjutu">#REF!</definedName>
    <definedName name="ASSA" localSheetId="7">#REF!</definedName>
    <definedName name="ASSA" localSheetId="8">#REF!</definedName>
    <definedName name="ASSA" localSheetId="3">#REF!</definedName>
    <definedName name="ASSA" localSheetId="5">#REF!</definedName>
    <definedName name="ASSA" localSheetId="4">#REF!</definedName>
    <definedName name="ASSA">#REF!</definedName>
    <definedName name="ASSA_1" localSheetId="7">#REF!</definedName>
    <definedName name="ASSA_1" localSheetId="8">#REF!</definedName>
    <definedName name="ASSA_1" localSheetId="3">#REF!</definedName>
    <definedName name="ASSA_1" localSheetId="5">#REF!</definedName>
    <definedName name="ASSA_1" localSheetId="4">#REF!</definedName>
    <definedName name="ASSA_1">#REF!</definedName>
    <definedName name="asss_1" localSheetId="7">#REF!</definedName>
    <definedName name="asss_1" localSheetId="8">#REF!</definedName>
    <definedName name="asss_1" localSheetId="3">#REF!</definedName>
    <definedName name="asss_1" localSheetId="5">#REF!</definedName>
    <definedName name="asss_1" localSheetId="4">#REF!</definedName>
    <definedName name="asss_1">#REF!</definedName>
    <definedName name="ASWWER" localSheetId="7">#REF!</definedName>
    <definedName name="ASWWER" localSheetId="8">#REF!</definedName>
    <definedName name="ASWWER" localSheetId="3">#REF!</definedName>
    <definedName name="ASWWER" localSheetId="5">#REF!</definedName>
    <definedName name="ASWWER" localSheetId="4">#REF!</definedName>
    <definedName name="ASWWER">#REF!</definedName>
    <definedName name="asxd" localSheetId="3">#REF!</definedName>
    <definedName name="asxd">#REF!</definedName>
    <definedName name="awt" localSheetId="7">#REF!</definedName>
    <definedName name="awt" localSheetId="8">#REF!</definedName>
    <definedName name="awt" localSheetId="3">#REF!</definedName>
    <definedName name="awt" localSheetId="5">#REF!</definedName>
    <definedName name="awt" localSheetId="4">#REF!</definedName>
    <definedName name="awt">#REF!</definedName>
    <definedName name="awyawghh" localSheetId="7">#REF!</definedName>
    <definedName name="awyawghh" localSheetId="8">#REF!</definedName>
    <definedName name="awyawghh" localSheetId="3">#REF!</definedName>
    <definedName name="awyawghh" localSheetId="5">#REF!</definedName>
    <definedName name="awyawghh" localSheetId="4">#REF!</definedName>
    <definedName name="awyawghh">#REF!</definedName>
    <definedName name="back" localSheetId="7">#REF!</definedName>
    <definedName name="back" localSheetId="8">#REF!</definedName>
    <definedName name="back" localSheetId="3">#REF!</definedName>
    <definedName name="back" localSheetId="5">#REF!</definedName>
    <definedName name="back" localSheetId="4">#REF!</definedName>
    <definedName name="back">#REF!</definedName>
    <definedName name="Back_cover" localSheetId="7">#REF!</definedName>
    <definedName name="Back_cover" localSheetId="8">#REF!</definedName>
    <definedName name="Back_cover" localSheetId="3">#REF!</definedName>
    <definedName name="Back_cover" localSheetId="5">#REF!</definedName>
    <definedName name="Back_cover" localSheetId="4">#REF!</definedName>
    <definedName name="Back_cover">#REF!</definedName>
    <definedName name="back_cover1" localSheetId="7">#REF!</definedName>
    <definedName name="back_cover1" localSheetId="8">#REF!</definedName>
    <definedName name="back_cover1" localSheetId="3">#REF!</definedName>
    <definedName name="back_cover1" localSheetId="5">#REF!</definedName>
    <definedName name="back_cover1" localSheetId="4">#REF!</definedName>
    <definedName name="back_cover1">#REF!</definedName>
    <definedName name="bbbbbbbbbb" localSheetId="7">#REF!</definedName>
    <definedName name="bbbbbbbbbb" localSheetId="8">#REF!</definedName>
    <definedName name="bbbbbbbbbb" localSheetId="5">#REF!</definedName>
    <definedName name="bbbbbbbbbb" localSheetId="4">#REF!</definedName>
    <definedName name="bbbbbbbbbb">#REF!</definedName>
    <definedName name="BCGHCF" localSheetId="7">#REF!</definedName>
    <definedName name="BCGHCF" localSheetId="8">#REF!</definedName>
    <definedName name="BCGHCF" localSheetId="3">#REF!</definedName>
    <definedName name="BCGHCF" localSheetId="5">#REF!</definedName>
    <definedName name="BCGHCF" localSheetId="4">#REF!</definedName>
    <definedName name="BCGHCF">#REF!</definedName>
    <definedName name="BCIS" localSheetId="7">#REF!</definedName>
    <definedName name="BCIS" localSheetId="8">#REF!</definedName>
    <definedName name="BCIS" localSheetId="3">#REF!</definedName>
    <definedName name="BCIS" localSheetId="5">#REF!</definedName>
    <definedName name="BCIS" localSheetId="4">#REF!</definedName>
    <definedName name="BCIS">#REF!</definedName>
    <definedName name="berry" localSheetId="7">#REF!</definedName>
    <definedName name="berry" localSheetId="8">#REF!</definedName>
    <definedName name="berry" localSheetId="3">#REF!</definedName>
    <definedName name="berry" localSheetId="5">#REF!</definedName>
    <definedName name="berry" localSheetId="4">#REF!</definedName>
    <definedName name="berry">#REF!</definedName>
    <definedName name="bghjh" localSheetId="7">#REF!</definedName>
    <definedName name="bghjh" localSheetId="8">#REF!</definedName>
    <definedName name="bghjh" localSheetId="3">#REF!</definedName>
    <definedName name="bghjh" localSheetId="5">#REF!</definedName>
    <definedName name="bghjh" localSheetId="4">#REF!</definedName>
    <definedName name="bghjh">#REF!</definedName>
    <definedName name="biiiiiiiiii" localSheetId="7">#REF!</definedName>
    <definedName name="biiiiiiiiii" localSheetId="8">#REF!</definedName>
    <definedName name="biiiiiiiiii" localSheetId="3">#REF!</definedName>
    <definedName name="biiiiiiiiii" localSheetId="5">#REF!</definedName>
    <definedName name="biiiiiiiiii" localSheetId="4">#REF!</definedName>
    <definedName name="biiiiiiiiii">#REF!</definedName>
    <definedName name="Biju" localSheetId="7">#REF!</definedName>
    <definedName name="Biju" localSheetId="8">#REF!</definedName>
    <definedName name="Biju" localSheetId="3">#REF!</definedName>
    <definedName name="Biju" localSheetId="5">#REF!</definedName>
    <definedName name="Biju" localSheetId="4">#REF!</definedName>
    <definedName name="Biju">#REF!</definedName>
    <definedName name="Biju_1" localSheetId="7">#REF!</definedName>
    <definedName name="Biju_1" localSheetId="8">#REF!</definedName>
    <definedName name="Biju_1" localSheetId="3">#REF!</definedName>
    <definedName name="Biju_1" localSheetId="5">#REF!</definedName>
    <definedName name="Biju_1" localSheetId="4">#REF!</definedName>
    <definedName name="Biju_1">#REF!</definedName>
    <definedName name="BLPH1000000001" localSheetId="7">#REF!</definedName>
    <definedName name="BLPH1000000001" localSheetId="8">#REF!</definedName>
    <definedName name="BLPH1000000001" localSheetId="3">#REF!</definedName>
    <definedName name="BLPH1000000001" localSheetId="5">#REF!</definedName>
    <definedName name="BLPH1000000001" localSheetId="4">#REF!</definedName>
    <definedName name="BLPH1000000001">#REF!</definedName>
    <definedName name="BLPH1000000002" localSheetId="7">#REF!</definedName>
    <definedName name="BLPH1000000002" localSheetId="8">#REF!</definedName>
    <definedName name="BLPH1000000002" localSheetId="3">#REF!</definedName>
    <definedName name="BLPH1000000002" localSheetId="5">#REF!</definedName>
    <definedName name="BLPH1000000002" localSheetId="4">#REF!</definedName>
    <definedName name="BLPH1000000002">#REF!</definedName>
    <definedName name="BLPH1000000003" localSheetId="7">#REF!</definedName>
    <definedName name="BLPH1000000003" localSheetId="8">#REF!</definedName>
    <definedName name="BLPH1000000003" localSheetId="3">#REF!</definedName>
    <definedName name="BLPH1000000003" localSheetId="5">#REF!</definedName>
    <definedName name="BLPH1000000003" localSheetId="4">#REF!</definedName>
    <definedName name="BLPH1000000003">#REF!</definedName>
    <definedName name="BLPH1000000004" localSheetId="7">#REF!</definedName>
    <definedName name="BLPH1000000004" localSheetId="8">#REF!</definedName>
    <definedName name="BLPH1000000004" localSheetId="5">#REF!</definedName>
    <definedName name="BLPH1000000004" localSheetId="4">#REF!</definedName>
    <definedName name="BLPH1000000004">#REF!</definedName>
    <definedName name="BLPH1000000005" localSheetId="7">#REF!</definedName>
    <definedName name="BLPH1000000005" localSheetId="8">#REF!</definedName>
    <definedName name="BLPH1000000005" localSheetId="5">#REF!</definedName>
    <definedName name="BLPH1000000005" localSheetId="4">#REF!</definedName>
    <definedName name="BLPH1000000005">#REF!</definedName>
    <definedName name="BLPH1000000006" localSheetId="7">#REF!</definedName>
    <definedName name="BLPH1000000006" localSheetId="8">#REF!</definedName>
    <definedName name="BLPH1000000006" localSheetId="5">#REF!</definedName>
    <definedName name="BLPH1000000006" localSheetId="4">#REF!</definedName>
    <definedName name="BLPH1000000006">#REF!</definedName>
    <definedName name="BLPH1000000007" localSheetId="7">#REF!</definedName>
    <definedName name="BLPH1000000007" localSheetId="8">#REF!</definedName>
    <definedName name="BLPH1000000007" localSheetId="5">#REF!</definedName>
    <definedName name="BLPH1000000007" localSheetId="4">#REF!</definedName>
    <definedName name="BLPH1000000007">#REF!</definedName>
    <definedName name="BLPH1000000008" localSheetId="7">#REF!</definedName>
    <definedName name="BLPH1000000008" localSheetId="8">#REF!</definedName>
    <definedName name="BLPH1000000008" localSheetId="5">#REF!</definedName>
    <definedName name="BLPH1000000008" localSheetId="4">#REF!</definedName>
    <definedName name="BLPH1000000008">#REF!</definedName>
    <definedName name="BLPH1000000009" localSheetId="7">#REF!</definedName>
    <definedName name="BLPH1000000009" localSheetId="8">#REF!</definedName>
    <definedName name="BLPH1000000009" localSheetId="5">#REF!</definedName>
    <definedName name="BLPH1000000009" localSheetId="4">#REF!</definedName>
    <definedName name="BLPH1000000009">#REF!</definedName>
    <definedName name="BLPH1000000010" localSheetId="7">#REF!</definedName>
    <definedName name="BLPH1000000010" localSheetId="8">#REF!</definedName>
    <definedName name="BLPH1000000010" localSheetId="5">#REF!</definedName>
    <definedName name="BLPH1000000010" localSheetId="4">#REF!</definedName>
    <definedName name="BLPH1000000010">#REF!</definedName>
    <definedName name="BLPH1000000029" localSheetId="7">#REF!</definedName>
    <definedName name="BLPH1000000029" localSheetId="8">#REF!</definedName>
    <definedName name="BLPH1000000029" localSheetId="5">#REF!</definedName>
    <definedName name="BLPH1000000029" localSheetId="4">#REF!</definedName>
    <definedName name="BLPH1000000029">#REF!</definedName>
    <definedName name="BLPH1000000030" localSheetId="7">#REF!</definedName>
    <definedName name="BLPH1000000030" localSheetId="8">#REF!</definedName>
    <definedName name="BLPH1000000030" localSheetId="5">#REF!</definedName>
    <definedName name="BLPH1000000030" localSheetId="4">#REF!</definedName>
    <definedName name="BLPH1000000030">#REF!</definedName>
    <definedName name="BLPH1000000031" localSheetId="7">#REF!</definedName>
    <definedName name="BLPH1000000031" localSheetId="8">#REF!</definedName>
    <definedName name="BLPH1000000031" localSheetId="5">#REF!</definedName>
    <definedName name="BLPH1000000031" localSheetId="4">#REF!</definedName>
    <definedName name="BLPH1000000031">#REF!</definedName>
    <definedName name="BLPH1000000032" localSheetId="7">#REF!</definedName>
    <definedName name="BLPH1000000032" localSheetId="8">#REF!</definedName>
    <definedName name="BLPH1000000032" localSheetId="5">#REF!</definedName>
    <definedName name="BLPH1000000032" localSheetId="4">#REF!</definedName>
    <definedName name="BLPH1000000032">#REF!</definedName>
    <definedName name="BLPH1000000033" localSheetId="7">#REF!</definedName>
    <definedName name="BLPH1000000033" localSheetId="8">#REF!</definedName>
    <definedName name="BLPH1000000033" localSheetId="5">#REF!</definedName>
    <definedName name="BLPH1000000033" localSheetId="4">#REF!</definedName>
    <definedName name="BLPH1000000033">#REF!</definedName>
    <definedName name="BLPH1000000034" localSheetId="7">#REF!</definedName>
    <definedName name="BLPH1000000034" localSheetId="8">#REF!</definedName>
    <definedName name="BLPH1000000034" localSheetId="5">#REF!</definedName>
    <definedName name="BLPH1000000034" localSheetId="4">#REF!</definedName>
    <definedName name="BLPH1000000034">#REF!</definedName>
    <definedName name="BLPH1000000035" localSheetId="7">#REF!</definedName>
    <definedName name="BLPH1000000035" localSheetId="8">#REF!</definedName>
    <definedName name="BLPH1000000035" localSheetId="5">#REF!</definedName>
    <definedName name="BLPH1000000035" localSheetId="4">#REF!</definedName>
    <definedName name="BLPH1000000035">#REF!</definedName>
    <definedName name="BLPH1000000036" localSheetId="7">#REF!</definedName>
    <definedName name="BLPH1000000036" localSheetId="8">#REF!</definedName>
    <definedName name="BLPH1000000036" localSheetId="5">#REF!</definedName>
    <definedName name="BLPH1000000036" localSheetId="4">#REF!</definedName>
    <definedName name="BLPH1000000036">#REF!</definedName>
    <definedName name="BLPH1000000037" localSheetId="7">#REF!</definedName>
    <definedName name="BLPH1000000037" localSheetId="8">#REF!</definedName>
    <definedName name="BLPH1000000037" localSheetId="5">#REF!</definedName>
    <definedName name="BLPH1000000037" localSheetId="4">#REF!</definedName>
    <definedName name="BLPH1000000037">#REF!</definedName>
    <definedName name="BLPH1000000038" localSheetId="7">#REF!</definedName>
    <definedName name="BLPH1000000038" localSheetId="8">#REF!</definedName>
    <definedName name="BLPH1000000038" localSheetId="5">#REF!</definedName>
    <definedName name="BLPH1000000038" localSheetId="4">#REF!</definedName>
    <definedName name="BLPH1000000038">#REF!</definedName>
    <definedName name="BLPH1000000039" localSheetId="7">#REF!</definedName>
    <definedName name="BLPH1000000039" localSheetId="8">#REF!</definedName>
    <definedName name="BLPH1000000039" localSheetId="5">#REF!</definedName>
    <definedName name="BLPH1000000039" localSheetId="4">#REF!</definedName>
    <definedName name="BLPH1000000039">#REF!</definedName>
    <definedName name="BLPH1000000040" localSheetId="7">#REF!</definedName>
    <definedName name="BLPH1000000040" localSheetId="8">#REF!</definedName>
    <definedName name="BLPH1000000040" localSheetId="5">#REF!</definedName>
    <definedName name="BLPH1000000040" localSheetId="4">#REF!</definedName>
    <definedName name="BLPH1000000040">#REF!</definedName>
    <definedName name="BLPH1000000041" localSheetId="7">#REF!</definedName>
    <definedName name="BLPH1000000041" localSheetId="8">#REF!</definedName>
    <definedName name="BLPH1000000041" localSheetId="5">#REF!</definedName>
    <definedName name="BLPH1000000041" localSheetId="4">#REF!</definedName>
    <definedName name="BLPH1000000041">#REF!</definedName>
    <definedName name="BLPH1000000042" localSheetId="7">#REF!</definedName>
    <definedName name="BLPH1000000042" localSheetId="8">#REF!</definedName>
    <definedName name="BLPH1000000042" localSheetId="5">#REF!</definedName>
    <definedName name="BLPH1000000042" localSheetId="4">#REF!</definedName>
    <definedName name="BLPH1000000042">#REF!</definedName>
    <definedName name="BLPH1000000043" localSheetId="7">#REF!</definedName>
    <definedName name="BLPH1000000043" localSheetId="8">#REF!</definedName>
    <definedName name="BLPH1000000043" localSheetId="5">#REF!</definedName>
    <definedName name="BLPH1000000043" localSheetId="4">#REF!</definedName>
    <definedName name="BLPH1000000043">#REF!</definedName>
    <definedName name="BLPH1000000044" localSheetId="7">#REF!</definedName>
    <definedName name="BLPH1000000044" localSheetId="8">#REF!</definedName>
    <definedName name="BLPH1000000044" localSheetId="5">#REF!</definedName>
    <definedName name="BLPH1000000044" localSheetId="4">#REF!</definedName>
    <definedName name="BLPH1000000044">#REF!</definedName>
    <definedName name="BLPH1000000045" localSheetId="7">#REF!</definedName>
    <definedName name="BLPH1000000045" localSheetId="8">#REF!</definedName>
    <definedName name="BLPH1000000045" localSheetId="5">#REF!</definedName>
    <definedName name="BLPH1000000045" localSheetId="4">#REF!</definedName>
    <definedName name="BLPH1000000045">#REF!</definedName>
    <definedName name="bone" localSheetId="7">#REF!</definedName>
    <definedName name="bone" localSheetId="8">#REF!</definedName>
    <definedName name="bone" localSheetId="3">#REF!</definedName>
    <definedName name="bone" localSheetId="5">#REF!</definedName>
    <definedName name="bone" localSheetId="4">#REF!</definedName>
    <definedName name="bone">#REF!</definedName>
    <definedName name="BOOA2" localSheetId="7">#REF!</definedName>
    <definedName name="BOOA2" localSheetId="8">#REF!</definedName>
    <definedName name="BOOA2" localSheetId="3">#REF!</definedName>
    <definedName name="BOOA2" localSheetId="5">#REF!</definedName>
    <definedName name="BOOA2" localSheetId="4">#REF!</definedName>
    <definedName name="BOOA2">#REF!</definedName>
    <definedName name="break" localSheetId="7">#REF!</definedName>
    <definedName name="break" localSheetId="8">#REF!</definedName>
    <definedName name="break" localSheetId="3">#REF!</definedName>
    <definedName name="break" localSheetId="5">#REF!</definedName>
    <definedName name="break" localSheetId="4">#REF!</definedName>
    <definedName name="break">#REF!</definedName>
    <definedName name="bvcxb" localSheetId="7">#REF!</definedName>
    <definedName name="bvcxb" localSheetId="8">#REF!</definedName>
    <definedName name="bvcxb" localSheetId="3">#REF!</definedName>
    <definedName name="bvcxb" localSheetId="5">#REF!</definedName>
    <definedName name="bvcxb" localSheetId="4">#REF!</definedName>
    <definedName name="bvcxb">#REF!</definedName>
    <definedName name="bvxc" localSheetId="7">#REF!</definedName>
    <definedName name="bvxc" localSheetId="8">#REF!</definedName>
    <definedName name="bvxc" localSheetId="3">#REF!</definedName>
    <definedName name="bvxc" localSheetId="5">#REF!</definedName>
    <definedName name="bvxc" localSheetId="4">#REF!</definedName>
    <definedName name="bvxc">#REF!</definedName>
    <definedName name="cashfl" localSheetId="7">#REF!</definedName>
    <definedName name="cashfl" localSheetId="8">#REF!</definedName>
    <definedName name="cashfl" localSheetId="3">#REF!</definedName>
    <definedName name="cashfl" localSheetId="5">#REF!</definedName>
    <definedName name="cashfl" localSheetId="4">#REF!</definedName>
    <definedName name="cashfl">#REF!</definedName>
    <definedName name="cashfl_1" localSheetId="7">#REF!</definedName>
    <definedName name="cashfl_1" localSheetId="8">#REF!</definedName>
    <definedName name="cashfl_1" localSheetId="3">#REF!</definedName>
    <definedName name="cashfl_1" localSheetId="5">#REF!</definedName>
    <definedName name="cashfl_1" localSheetId="4">#REF!</definedName>
    <definedName name="cashfl_1">#REF!</definedName>
    <definedName name="cat" localSheetId="7">#REF!</definedName>
    <definedName name="cat" localSheetId="8">#REF!</definedName>
    <definedName name="cat" localSheetId="3">#REF!</definedName>
    <definedName name="cat" localSheetId="5">#REF!</definedName>
    <definedName name="cat" localSheetId="4">#REF!</definedName>
    <definedName name="cat">#REF!</definedName>
    <definedName name="ccc" localSheetId="7">#REF!</definedName>
    <definedName name="ccc" localSheetId="8">#REF!</definedName>
    <definedName name="ccc" localSheetId="3">#REF!</definedName>
    <definedName name="ccc" localSheetId="5">#REF!</definedName>
    <definedName name="ccc" localSheetId="4">#REF!</definedName>
    <definedName name="ccc">#REF!</definedName>
    <definedName name="ccc_1" localSheetId="7">#REF!</definedName>
    <definedName name="ccc_1" localSheetId="8">#REF!</definedName>
    <definedName name="ccc_1" localSheetId="3">#REF!</definedName>
    <definedName name="ccc_1" localSheetId="5">#REF!</definedName>
    <definedName name="ccc_1" localSheetId="4">#REF!</definedName>
    <definedName name="ccc_1">#REF!</definedName>
    <definedName name="cccccc" localSheetId="7">#REF!</definedName>
    <definedName name="cccccc" localSheetId="8">#REF!</definedName>
    <definedName name="cccccc" localSheetId="3">#REF!</definedName>
    <definedName name="cccccc" localSheetId="5">#REF!</definedName>
    <definedName name="cccccc" localSheetId="4">#REF!</definedName>
    <definedName name="cccccc">#REF!</definedName>
    <definedName name="CCR" localSheetId="7">#REF!</definedName>
    <definedName name="CCR" localSheetId="8">#REF!</definedName>
    <definedName name="CCR" localSheetId="3">#REF!</definedName>
    <definedName name="CCR" localSheetId="5">#REF!</definedName>
    <definedName name="CCR" localSheetId="4">#REF!</definedName>
    <definedName name="CCR">#REF!</definedName>
    <definedName name="CCR_1" localSheetId="7">#REF!</definedName>
    <definedName name="CCR_1" localSheetId="8">#REF!</definedName>
    <definedName name="CCR_1" localSheetId="3">#REF!</definedName>
    <definedName name="CCR_1" localSheetId="5">#REF!</definedName>
    <definedName name="CCR_1" localSheetId="4">#REF!</definedName>
    <definedName name="CCR_1">#REF!</definedName>
    <definedName name="ccv" localSheetId="7">#REF!</definedName>
    <definedName name="ccv" localSheetId="8">#REF!</definedName>
    <definedName name="ccv" localSheetId="3">#REF!</definedName>
    <definedName name="ccv" localSheetId="5">#REF!</definedName>
    <definedName name="ccv" localSheetId="4">#REF!</definedName>
    <definedName name="ccv">#REF!</definedName>
    <definedName name="CDEDRTG" localSheetId="7">#REF!</definedName>
    <definedName name="CDEDRTG" localSheetId="8">#REF!</definedName>
    <definedName name="CDEDRTG" localSheetId="3">#REF!</definedName>
    <definedName name="CDEDRTG" localSheetId="5">#REF!</definedName>
    <definedName name="CDEDRTG" localSheetId="4">#REF!</definedName>
    <definedName name="CDEDRTG">#REF!</definedName>
    <definedName name="cdfg" localSheetId="7">#REF!</definedName>
    <definedName name="cdfg" localSheetId="8">#REF!</definedName>
    <definedName name="cdfg" localSheetId="3">#REF!</definedName>
    <definedName name="cdfg" localSheetId="5">#REF!</definedName>
    <definedName name="cdfg" localSheetId="4">#REF!</definedName>
    <definedName name="cdfg">#REF!</definedName>
    <definedName name="CFS" localSheetId="7">#REF!</definedName>
    <definedName name="CFS" localSheetId="8">#REF!</definedName>
    <definedName name="CFS" localSheetId="3">#REF!</definedName>
    <definedName name="CFS" localSheetId="5">#REF!</definedName>
    <definedName name="CFS" localSheetId="4">#REF!</definedName>
    <definedName name="CFS">#REF!</definedName>
    <definedName name="chik" localSheetId="7">#REF!</definedName>
    <definedName name="chik" localSheetId="8">#REF!</definedName>
    <definedName name="chik" localSheetId="3">#REF!</definedName>
    <definedName name="chik" localSheetId="5">#REF!</definedName>
    <definedName name="chik" localSheetId="4">#REF!</definedName>
    <definedName name="chik">#REF!</definedName>
    <definedName name="chris" localSheetId="7">#REF!</definedName>
    <definedName name="chris" localSheetId="8">#REF!</definedName>
    <definedName name="chris" localSheetId="3">#REF!</definedName>
    <definedName name="chris" localSheetId="5">#REF!</definedName>
    <definedName name="chris" localSheetId="4">#REF!</definedName>
    <definedName name="chris">#REF!</definedName>
    <definedName name="Clean" localSheetId="7">#REF!</definedName>
    <definedName name="Clean" localSheetId="8">#REF!</definedName>
    <definedName name="Clean" localSheetId="3">#REF!</definedName>
    <definedName name="Clean" localSheetId="5">#REF!</definedName>
    <definedName name="Clean" localSheetId="4">#REF!</definedName>
    <definedName name="Clean">#REF!</definedName>
    <definedName name="CNCN" localSheetId="7">#REF!</definedName>
    <definedName name="CNCN" localSheetId="8">#REF!</definedName>
    <definedName name="CNCN" localSheetId="3">#REF!</definedName>
    <definedName name="CNCN" localSheetId="5">#REF!</definedName>
    <definedName name="CNCN" localSheetId="4">#REF!</definedName>
    <definedName name="CNCN">#REF!</definedName>
    <definedName name="Code" localSheetId="7">#REF!</definedName>
    <definedName name="Code" localSheetId="8">#REF!</definedName>
    <definedName name="Code" localSheetId="3">#REF!</definedName>
    <definedName name="Code" localSheetId="5">#REF!</definedName>
    <definedName name="Code" localSheetId="4">#REF!</definedName>
    <definedName name="Code">#REF!</definedName>
    <definedName name="CON" localSheetId="7">#REF!</definedName>
    <definedName name="CON" localSheetId="8">#REF!</definedName>
    <definedName name="CON" localSheetId="3">#REF!</definedName>
    <definedName name="CON" localSheetId="5">#REF!</definedName>
    <definedName name="CON" localSheetId="4">#REF!</definedName>
    <definedName name="CON">#REF!</definedName>
    <definedName name="CONCOURSE" localSheetId="7">#REF!</definedName>
    <definedName name="CONCOURSE" localSheetId="8">#REF!</definedName>
    <definedName name="CONCOURSE" localSheetId="3">#REF!</definedName>
    <definedName name="CONCOURSE" localSheetId="5">#REF!</definedName>
    <definedName name="CONCOURSE" localSheetId="4">#REF!</definedName>
    <definedName name="CONCOURSE">#REF!</definedName>
    <definedName name="Contra" localSheetId="7">#REF!</definedName>
    <definedName name="Contra" localSheetId="8">#REF!</definedName>
    <definedName name="Contra" localSheetId="3">#REF!</definedName>
    <definedName name="Contra" localSheetId="5">#REF!</definedName>
    <definedName name="Contra" localSheetId="4">#REF!</definedName>
    <definedName name="Contra">#REF!</definedName>
    <definedName name="Contractdetors" localSheetId="7">#REF!</definedName>
    <definedName name="Contractdetors" localSheetId="8">#REF!</definedName>
    <definedName name="Contractdetors" localSheetId="3">#REF!</definedName>
    <definedName name="Contractdetors" localSheetId="5">#REF!</definedName>
    <definedName name="Contractdetors" localSheetId="4">#REF!</definedName>
    <definedName name="Contractdetors">#REF!</definedName>
    <definedName name="cost" localSheetId="7">#REF!</definedName>
    <definedName name="cost" localSheetId="8">#REF!</definedName>
    <definedName name="cost" localSheetId="3">#REF!</definedName>
    <definedName name="cost" localSheetId="5">#REF!</definedName>
    <definedName name="cost" localSheetId="4">#REF!</definedName>
    <definedName name="cost">#REF!</definedName>
    <definedName name="CSB" localSheetId="7">#REF!</definedName>
    <definedName name="CSB" localSheetId="8">#REF!</definedName>
    <definedName name="CSB" localSheetId="3">#REF!</definedName>
    <definedName name="CSB" localSheetId="5">#REF!</definedName>
    <definedName name="CSB" localSheetId="4">#REF!</definedName>
    <definedName name="CSB">#REF!</definedName>
    <definedName name="cvb" localSheetId="7">#REF!</definedName>
    <definedName name="cvb" localSheetId="8">#REF!</definedName>
    <definedName name="cvb" localSheetId="3">#REF!</definedName>
    <definedName name="cvb" localSheetId="5">#REF!</definedName>
    <definedName name="cvb" localSheetId="4">#REF!</definedName>
    <definedName name="cvb">#REF!</definedName>
    <definedName name="CVGYU" localSheetId="7">#REF!</definedName>
    <definedName name="CVGYU" localSheetId="8">#REF!</definedName>
    <definedName name="CVGYU" localSheetId="3">#REF!</definedName>
    <definedName name="CVGYU" localSheetId="5">#REF!</definedName>
    <definedName name="CVGYU" localSheetId="4">#REF!</definedName>
    <definedName name="CVGYU">#REF!</definedName>
    <definedName name="d" localSheetId="7">#REF!</definedName>
    <definedName name="d" localSheetId="8">#REF!</definedName>
    <definedName name="d" localSheetId="3">#REF!</definedName>
    <definedName name="d" localSheetId="5">#REF!</definedName>
    <definedName name="d" localSheetId="4">#REF!</definedName>
    <definedName name="d">#REF!</definedName>
    <definedName name="d_1" localSheetId="7">#REF!</definedName>
    <definedName name="d_1" localSheetId="8">#REF!</definedName>
    <definedName name="d_1" localSheetId="3">#REF!</definedName>
    <definedName name="d_1" localSheetId="5">#REF!</definedName>
    <definedName name="d_1" localSheetId="4">#REF!</definedName>
    <definedName name="d_1">#REF!</definedName>
    <definedName name="dada" localSheetId="7">#REF!</definedName>
    <definedName name="dada" localSheetId="8">#REF!</definedName>
    <definedName name="dada" localSheetId="3">#REF!</definedName>
    <definedName name="dada" localSheetId="5">#REF!</definedName>
    <definedName name="dada" localSheetId="4">#REF!</definedName>
    <definedName name="dada">#REF!</definedName>
    <definedName name="dada_1" localSheetId="7">#REF!</definedName>
    <definedName name="dada_1" localSheetId="8">#REF!</definedName>
    <definedName name="dada_1" localSheetId="3">#REF!</definedName>
    <definedName name="dada_1" localSheetId="5">#REF!</definedName>
    <definedName name="dada_1" localSheetId="4">#REF!</definedName>
    <definedName name="dada_1">#REF!</definedName>
    <definedName name="data1" localSheetId="7">#REF!</definedName>
    <definedName name="data1" localSheetId="8">#REF!</definedName>
    <definedName name="data1" localSheetId="3">#REF!</definedName>
    <definedName name="data1" localSheetId="5">#REF!</definedName>
    <definedName name="data1" localSheetId="4">#REF!</definedName>
    <definedName name="data1">#REF!</definedName>
    <definedName name="data2" localSheetId="7">#REF!</definedName>
    <definedName name="data2" localSheetId="8">#REF!</definedName>
    <definedName name="data2" localSheetId="3">#REF!</definedName>
    <definedName name="data2" localSheetId="5">#REF!</definedName>
    <definedName name="data2" localSheetId="4">#REF!</definedName>
    <definedName name="data2">#REF!</definedName>
    <definedName name="data3" localSheetId="7">#REF!</definedName>
    <definedName name="data3" localSheetId="8">#REF!</definedName>
    <definedName name="data3" localSheetId="3">#REF!</definedName>
    <definedName name="data3" localSheetId="5">#REF!</definedName>
    <definedName name="data3" localSheetId="4">#REF!</definedName>
    <definedName name="data3">#REF!</definedName>
    <definedName name="Daywork1" localSheetId="7">#REF!</definedName>
    <definedName name="Daywork1" localSheetId="8">#REF!</definedName>
    <definedName name="Daywork1" localSheetId="3">#REF!</definedName>
    <definedName name="Daywork1" localSheetId="5">#REF!</definedName>
    <definedName name="Daywork1" localSheetId="4">#REF!</definedName>
    <definedName name="Daywork1">#REF!</definedName>
    <definedName name="DCI" localSheetId="7">#REF!</definedName>
    <definedName name="DCI" localSheetId="8">#REF!</definedName>
    <definedName name="DCI" localSheetId="3">#REF!</definedName>
    <definedName name="DCI" localSheetId="5">#REF!</definedName>
    <definedName name="DCI" localSheetId="4">#REF!</definedName>
    <definedName name="DCI">#REF!</definedName>
    <definedName name="dd" localSheetId="7">#REF!</definedName>
    <definedName name="dd" localSheetId="8">#REF!</definedName>
    <definedName name="dd" localSheetId="3">#REF!</definedName>
    <definedName name="dd" localSheetId="5">#REF!</definedName>
    <definedName name="dd" localSheetId="4">#REF!</definedName>
    <definedName name="dd">#REF!</definedName>
    <definedName name="dddd" localSheetId="7">#REF!</definedName>
    <definedName name="dddd" localSheetId="8">#REF!</definedName>
    <definedName name="dddd" localSheetId="5">#REF!</definedName>
    <definedName name="dddd" localSheetId="4">#REF!</definedName>
    <definedName name="dddd">#REF!</definedName>
    <definedName name="ddddd" localSheetId="7">#REF!</definedName>
    <definedName name="ddddd" localSheetId="8">#REF!</definedName>
    <definedName name="ddddd" localSheetId="3">#REF!</definedName>
    <definedName name="ddddd" localSheetId="5">#REF!</definedName>
    <definedName name="ddddd" localSheetId="4">#REF!</definedName>
    <definedName name="ddddd">#REF!</definedName>
    <definedName name="ddddd_1" localSheetId="7">#REF!</definedName>
    <definedName name="ddddd_1" localSheetId="8">#REF!</definedName>
    <definedName name="ddddd_1" localSheetId="3">#REF!</definedName>
    <definedName name="ddddd_1" localSheetId="5">#REF!</definedName>
    <definedName name="ddddd_1" localSheetId="4">#REF!</definedName>
    <definedName name="ddddd_1">#REF!</definedName>
    <definedName name="dddddddddddddddddddd" localSheetId="3">#REF!</definedName>
    <definedName name="dddddddddddddddddddd">#REF!</definedName>
    <definedName name="ddf" localSheetId="7">#REF!</definedName>
    <definedName name="ddf" localSheetId="8">#REF!</definedName>
    <definedName name="ddf" localSheetId="3">#REF!</definedName>
    <definedName name="ddf" localSheetId="5">#REF!</definedName>
    <definedName name="ddf" localSheetId="4">#REF!</definedName>
    <definedName name="ddf">#REF!</definedName>
    <definedName name="ddsa" localSheetId="7">#REF!</definedName>
    <definedName name="ddsa" localSheetId="8">#REF!</definedName>
    <definedName name="ddsa" localSheetId="3">#REF!</definedName>
    <definedName name="ddsa" localSheetId="5">#REF!</definedName>
    <definedName name="ddsa" localSheetId="4">#REF!</definedName>
    <definedName name="ddsa">#REF!</definedName>
    <definedName name="DDSD" localSheetId="7">#REF!</definedName>
    <definedName name="DDSD" localSheetId="8">#REF!</definedName>
    <definedName name="DDSD" localSheetId="3">#REF!</definedName>
    <definedName name="DDSD" localSheetId="5">#REF!</definedName>
    <definedName name="DDSD" localSheetId="4">#REF!</definedName>
    <definedName name="DDSD">#REF!</definedName>
    <definedName name="De." localSheetId="7">#REF!</definedName>
    <definedName name="De." localSheetId="8">#REF!</definedName>
    <definedName name="De." localSheetId="3">#REF!</definedName>
    <definedName name="De." localSheetId="5">#REF!</definedName>
    <definedName name="De." localSheetId="4">#REF!</definedName>
    <definedName name="De.">#REF!</definedName>
    <definedName name="deee" localSheetId="7">#REF!</definedName>
    <definedName name="deee" localSheetId="8">#REF!</definedName>
    <definedName name="deee" localSheetId="3">#REF!</definedName>
    <definedName name="deee" localSheetId="5">#REF!</definedName>
    <definedName name="deee" localSheetId="4">#REF!</definedName>
    <definedName name="deee">#REF!</definedName>
    <definedName name="deep" localSheetId="7">#REF!</definedName>
    <definedName name="deep" localSheetId="8">#REF!</definedName>
    <definedName name="deep" localSheetId="3">#REF!</definedName>
    <definedName name="deep" localSheetId="5">#REF!</definedName>
    <definedName name="deep" localSheetId="4">#REF!</definedName>
    <definedName name="deep">#REF!</definedName>
    <definedName name="DELfeb09" localSheetId="7">#REF!</definedName>
    <definedName name="DELfeb09" localSheetId="8">#REF!</definedName>
    <definedName name="DELfeb09" localSheetId="3">#REF!</definedName>
    <definedName name="DELfeb09" localSheetId="5">#REF!</definedName>
    <definedName name="DELfeb09" localSheetId="4">#REF!</definedName>
    <definedName name="DELfeb09">#REF!</definedName>
    <definedName name="Delshan" localSheetId="7">#REF!</definedName>
    <definedName name="Delshan" localSheetId="8">#REF!</definedName>
    <definedName name="Delshan" localSheetId="3">#REF!</definedName>
    <definedName name="Delshan" localSheetId="5">#REF!</definedName>
    <definedName name="Delshan" localSheetId="4">#REF!</definedName>
    <definedName name="Delshan">#REF!</definedName>
    <definedName name="dfdfd" localSheetId="7">#REF!</definedName>
    <definedName name="dfdfd" localSheetId="8">#REF!</definedName>
    <definedName name="dfdfd" localSheetId="3">#REF!</definedName>
    <definedName name="dfdfd" localSheetId="5">#REF!</definedName>
    <definedName name="dfdfd" localSheetId="4">#REF!</definedName>
    <definedName name="dfdfd">#REF!</definedName>
    <definedName name="dfdfdf" localSheetId="7">#REF!</definedName>
    <definedName name="dfdfdf" localSheetId="8">#REF!</definedName>
    <definedName name="dfdfdf" localSheetId="3">#REF!</definedName>
    <definedName name="dfdfdf" localSheetId="5">#REF!</definedName>
    <definedName name="dfdfdf" localSheetId="4">#REF!</definedName>
    <definedName name="dfdfdf">#REF!</definedName>
    <definedName name="dffds" localSheetId="7">#REF!</definedName>
    <definedName name="dffds" localSheetId="8">#REF!</definedName>
    <definedName name="dffds" localSheetId="3">#REF!</definedName>
    <definedName name="dffds" localSheetId="5">#REF!</definedName>
    <definedName name="dffds" localSheetId="4">#REF!</definedName>
    <definedName name="dffds">#REF!</definedName>
    <definedName name="dfffff" localSheetId="7">#REF!</definedName>
    <definedName name="dfffff" localSheetId="8">#REF!</definedName>
    <definedName name="dfffff" localSheetId="3">#REF!</definedName>
    <definedName name="dfffff" localSheetId="5">#REF!</definedName>
    <definedName name="dfffff" localSheetId="4">#REF!</definedName>
    <definedName name="dfffff">#REF!</definedName>
    <definedName name="dfffff_1" localSheetId="7">#REF!</definedName>
    <definedName name="dfffff_1" localSheetId="8">#REF!</definedName>
    <definedName name="dfffff_1" localSheetId="3">#REF!</definedName>
    <definedName name="dfffff_1" localSheetId="5">#REF!</definedName>
    <definedName name="dfffff_1" localSheetId="4">#REF!</definedName>
    <definedName name="dfffff_1">#REF!</definedName>
    <definedName name="dfgd" localSheetId="7">#REF!</definedName>
    <definedName name="dfgd" localSheetId="8">#REF!</definedName>
    <definedName name="dfgd" localSheetId="3">#REF!</definedName>
    <definedName name="dfgd" localSheetId="5">#REF!</definedName>
    <definedName name="dfgd" localSheetId="4">#REF!</definedName>
    <definedName name="dfgd">#REF!</definedName>
    <definedName name="dfsg" localSheetId="7">#REF!</definedName>
    <definedName name="dfsg" localSheetId="8">#REF!</definedName>
    <definedName name="dfsg" localSheetId="3">#REF!</definedName>
    <definedName name="dfsg" localSheetId="5">#REF!</definedName>
    <definedName name="dfsg" localSheetId="4">#REF!</definedName>
    <definedName name="dfsg">#REF!</definedName>
    <definedName name="dgfd" localSheetId="7">#REF!</definedName>
    <definedName name="dgfd" localSheetId="8">#REF!</definedName>
    <definedName name="dgfd" localSheetId="3">#REF!</definedName>
    <definedName name="dgfd" localSheetId="5">#REF!</definedName>
    <definedName name="dgfd" localSheetId="4">#REF!</definedName>
    <definedName name="dgfd">#REF!</definedName>
    <definedName name="dgfd_1" localSheetId="7">#REF!</definedName>
    <definedName name="dgfd_1" localSheetId="8">#REF!</definedName>
    <definedName name="dgfd_1" localSheetId="3">#REF!</definedName>
    <definedName name="dgfd_1" localSheetId="5">#REF!</definedName>
    <definedName name="dgfd_1" localSheetId="4">#REF!</definedName>
    <definedName name="dgfd_1">#REF!</definedName>
    <definedName name="Discount" localSheetId="7">#REF!</definedName>
    <definedName name="Discount" localSheetId="8">#REF!</definedName>
    <definedName name="Discount" localSheetId="3">#REF!</definedName>
    <definedName name="Discount" localSheetId="5">#REF!</definedName>
    <definedName name="Discount" localSheetId="4">#REF!</definedName>
    <definedName name="Discount">#REF!</definedName>
    <definedName name="display_area_2" localSheetId="7">#REF!</definedName>
    <definedName name="display_area_2" localSheetId="8">#REF!</definedName>
    <definedName name="display_area_2" localSheetId="3">#REF!</definedName>
    <definedName name="display_area_2" localSheetId="5">#REF!</definedName>
    <definedName name="display_area_2" localSheetId="4">#REF!</definedName>
    <definedName name="display_area_2">#REF!</definedName>
    <definedName name="djjii" localSheetId="7">#REF!</definedName>
    <definedName name="djjii" localSheetId="8">#REF!</definedName>
    <definedName name="djjii" localSheetId="3">#REF!</definedName>
    <definedName name="djjii" localSheetId="5">#REF!</definedName>
    <definedName name="djjii" localSheetId="4">#REF!</definedName>
    <definedName name="djjii">#REF!</definedName>
    <definedName name="dkdk" localSheetId="7">#REF!</definedName>
    <definedName name="dkdk" localSheetId="8">#REF!</definedName>
    <definedName name="dkdk" localSheetId="3">#REF!</definedName>
    <definedName name="dkdk" localSheetId="5">#REF!</definedName>
    <definedName name="dkdk" localSheetId="4">#REF!</definedName>
    <definedName name="dkdk">#REF!</definedName>
    <definedName name="DO" localSheetId="7">#REF!</definedName>
    <definedName name="DO" localSheetId="8">#REF!</definedName>
    <definedName name="DO" localSheetId="3">#REF!</definedName>
    <definedName name="DO" localSheetId="5">#REF!</definedName>
    <definedName name="DO" localSheetId="4">#REF!</definedName>
    <definedName name="DO">#REF!</definedName>
    <definedName name="dog" localSheetId="7">#REF!</definedName>
    <definedName name="dog" localSheetId="8">#REF!</definedName>
    <definedName name="dog" localSheetId="3">#REF!</definedName>
    <definedName name="dog" localSheetId="5">#REF!</definedName>
    <definedName name="dog" localSheetId="4">#REF!</definedName>
    <definedName name="dog">#REF!</definedName>
    <definedName name="dosteen" localSheetId="7">#REF!</definedName>
    <definedName name="dosteen" localSheetId="8">#REF!</definedName>
    <definedName name="dosteen" localSheetId="3">#REF!</definedName>
    <definedName name="dosteen" localSheetId="5">#REF!</definedName>
    <definedName name="dosteen" localSheetId="4">#REF!</definedName>
    <definedName name="dosteen">#REF!</definedName>
    <definedName name="drytytuyu" localSheetId="7">#REF!</definedName>
    <definedName name="drytytuyu" localSheetId="8">#REF!</definedName>
    <definedName name="drytytuyu" localSheetId="3">#REF!</definedName>
    <definedName name="drytytuyu" localSheetId="5">#REF!</definedName>
    <definedName name="drytytuyu" localSheetId="4">#REF!</definedName>
    <definedName name="drytytuyu">#REF!</definedName>
    <definedName name="dsdf" localSheetId="7">#REF!</definedName>
    <definedName name="dsdf" localSheetId="8">#REF!</definedName>
    <definedName name="dsdf" localSheetId="3">#REF!</definedName>
    <definedName name="dsdf" localSheetId="5">#REF!</definedName>
    <definedName name="dsdf" localSheetId="4">#REF!</definedName>
    <definedName name="dsdf">#REF!</definedName>
    <definedName name="dsf" localSheetId="7">#REF!</definedName>
    <definedName name="dsf" localSheetId="8">#REF!</definedName>
    <definedName name="dsf" localSheetId="3">#REF!</definedName>
    <definedName name="dsf" localSheetId="5">#REF!</definedName>
    <definedName name="dsf" localSheetId="4">#REF!</definedName>
    <definedName name="dsf">#REF!</definedName>
    <definedName name="dsfg" localSheetId="7">#REF!</definedName>
    <definedName name="dsfg" localSheetId="8">#REF!</definedName>
    <definedName name="dsfg" localSheetId="3">#REF!</definedName>
    <definedName name="dsfg" localSheetId="5">#REF!</definedName>
    <definedName name="dsfg" localSheetId="4">#REF!</definedName>
    <definedName name="dsfg">#REF!</definedName>
    <definedName name="dtdry" localSheetId="7">#REF!</definedName>
    <definedName name="dtdry" localSheetId="8">#REF!</definedName>
    <definedName name="dtdry" localSheetId="3">#REF!</definedName>
    <definedName name="dtdry" localSheetId="5">#REF!</definedName>
    <definedName name="dtdry" localSheetId="4">#REF!</definedName>
    <definedName name="dtdry">#REF!</definedName>
    <definedName name="dtest" localSheetId="7">#REF!</definedName>
    <definedName name="dtest" localSheetId="8">#REF!</definedName>
    <definedName name="dtest" localSheetId="3">#REF!</definedName>
    <definedName name="dtest" localSheetId="5">#REF!</definedName>
    <definedName name="dtest" localSheetId="4">#REF!</definedName>
    <definedName name="dtest">#REF!</definedName>
    <definedName name="dturuthju" localSheetId="7">#REF!</definedName>
    <definedName name="dturuthju" localSheetId="8">#REF!</definedName>
    <definedName name="dturuthju" localSheetId="3">#REF!</definedName>
    <definedName name="dturuthju" localSheetId="5">#REF!</definedName>
    <definedName name="dturuthju" localSheetId="4">#REF!</definedName>
    <definedName name="dturuthju">#REF!</definedName>
    <definedName name="dueuuiyj" localSheetId="7">#REF!</definedName>
    <definedName name="dueuuiyj" localSheetId="8">#REF!</definedName>
    <definedName name="dueuuiyj" localSheetId="3">#REF!</definedName>
    <definedName name="dueuuiyj" localSheetId="5">#REF!</definedName>
    <definedName name="dueuuiyj" localSheetId="4">#REF!</definedName>
    <definedName name="dueuuiyj">#REF!</definedName>
    <definedName name="dvbgf" localSheetId="7">#REF!</definedName>
    <definedName name="dvbgf" localSheetId="8">#REF!</definedName>
    <definedName name="dvbgf" localSheetId="3">#REF!</definedName>
    <definedName name="dvbgf" localSheetId="5">#REF!</definedName>
    <definedName name="dvbgf" localSheetId="4">#REF!</definedName>
    <definedName name="dvbgf">#REF!</definedName>
    <definedName name="dvbgf_1" localSheetId="7">#REF!</definedName>
    <definedName name="dvbgf_1" localSheetId="8">#REF!</definedName>
    <definedName name="dvbgf_1" localSheetId="3">#REF!</definedName>
    <definedName name="dvbgf_1" localSheetId="5">#REF!</definedName>
    <definedName name="dvbgf_1" localSheetId="4">#REF!</definedName>
    <definedName name="dvbgf_1">#REF!</definedName>
    <definedName name="dwgyg" localSheetId="7">#REF!</definedName>
    <definedName name="dwgyg" localSheetId="8">#REF!</definedName>
    <definedName name="dwgyg" localSheetId="3">#REF!</definedName>
    <definedName name="dwgyg" localSheetId="5">#REF!</definedName>
    <definedName name="dwgyg" localSheetId="4">#REF!</definedName>
    <definedName name="dwgyg">#REF!</definedName>
    <definedName name="dydfugfuj" localSheetId="7">#REF!</definedName>
    <definedName name="dydfugfuj" localSheetId="8">#REF!</definedName>
    <definedName name="dydfugfuj" localSheetId="3">#REF!</definedName>
    <definedName name="dydfugfuj" localSheetId="5">#REF!</definedName>
    <definedName name="dydfugfuj" localSheetId="4">#REF!</definedName>
    <definedName name="dydfugfuj">#REF!</definedName>
    <definedName name="dyuiuouo" localSheetId="7">#REF!</definedName>
    <definedName name="dyuiuouo" localSheetId="8">#REF!</definedName>
    <definedName name="dyuiuouo" localSheetId="3">#REF!</definedName>
    <definedName name="dyuiuouo" localSheetId="5">#REF!</definedName>
    <definedName name="dyuiuouo" localSheetId="4">#REF!</definedName>
    <definedName name="dyuiuouo">#REF!</definedName>
    <definedName name="eagrga" localSheetId="7">#REF!</definedName>
    <definedName name="eagrga" localSheetId="8">#REF!</definedName>
    <definedName name="eagrga" localSheetId="3">#REF!</definedName>
    <definedName name="eagrga" localSheetId="5">#REF!</definedName>
    <definedName name="eagrga" localSheetId="4">#REF!</definedName>
    <definedName name="eagrga">#REF!</definedName>
    <definedName name="ee" localSheetId="7">#REF!</definedName>
    <definedName name="ee" localSheetId="8">#REF!</definedName>
    <definedName name="ee" localSheetId="3">#REF!</definedName>
    <definedName name="ee" localSheetId="5">#REF!</definedName>
    <definedName name="ee" localSheetId="4">#REF!</definedName>
    <definedName name="ee">#REF!</definedName>
    <definedName name="ee_1" localSheetId="7">#REF!</definedName>
    <definedName name="ee_1" localSheetId="8">#REF!</definedName>
    <definedName name="ee_1" localSheetId="3">#REF!</definedName>
    <definedName name="ee_1" localSheetId="5">#REF!</definedName>
    <definedName name="ee_1" localSheetId="4">#REF!</definedName>
    <definedName name="ee_1">#REF!</definedName>
    <definedName name="eeeee" localSheetId="7">#REF!</definedName>
    <definedName name="eeeee" localSheetId="8">#REF!</definedName>
    <definedName name="eeeee" localSheetId="3">#REF!</definedName>
    <definedName name="eeeee" localSheetId="5">#REF!</definedName>
    <definedName name="eeeee" localSheetId="4">#REF!</definedName>
    <definedName name="eeeee">#REF!</definedName>
    <definedName name="eeett" localSheetId="7">#REF!</definedName>
    <definedName name="eeett" localSheetId="8">#REF!</definedName>
    <definedName name="eeett" localSheetId="3">#REF!</definedName>
    <definedName name="eeett" localSheetId="5">#REF!</definedName>
    <definedName name="eeett" localSheetId="4">#REF!</definedName>
    <definedName name="eeett">#REF!</definedName>
    <definedName name="efrdefd" localSheetId="7">#REF!</definedName>
    <definedName name="efrdefd" localSheetId="8">#REF!</definedName>
    <definedName name="efrdefd" localSheetId="3">#REF!</definedName>
    <definedName name="efrdefd" localSheetId="5">#REF!</definedName>
    <definedName name="efrdefd" localSheetId="4">#REF!</definedName>
    <definedName name="efrdefd">#REF!</definedName>
    <definedName name="egag" localSheetId="7">#REF!</definedName>
    <definedName name="egag" localSheetId="8">#REF!</definedName>
    <definedName name="egag" localSheetId="3">#REF!</definedName>
    <definedName name="egag" localSheetId="5">#REF!</definedName>
    <definedName name="egag" localSheetId="4">#REF!</definedName>
    <definedName name="egag">#REF!</definedName>
    <definedName name="ejl" localSheetId="7">#REF!</definedName>
    <definedName name="ejl" localSheetId="8">#REF!</definedName>
    <definedName name="ejl" localSheetId="3">#REF!</definedName>
    <definedName name="ejl" localSheetId="5">#REF!</definedName>
    <definedName name="ejl" localSheetId="4">#REF!</definedName>
    <definedName name="ejl">#REF!</definedName>
    <definedName name="emjh" localSheetId="7">#REF!</definedName>
    <definedName name="emjh" localSheetId="8">#REF!</definedName>
    <definedName name="emjh" localSheetId="3">#REF!</definedName>
    <definedName name="emjh" localSheetId="5">#REF!</definedName>
    <definedName name="emjh" localSheetId="4">#REF!</definedName>
    <definedName name="emjh">#REF!</definedName>
    <definedName name="Enhancements" localSheetId="7">#REF!</definedName>
    <definedName name="Enhancements" localSheetId="8">#REF!</definedName>
    <definedName name="Enhancements" localSheetId="5">#REF!</definedName>
    <definedName name="Enhancements" localSheetId="4">#REF!</definedName>
    <definedName name="Enhancements">#REF!</definedName>
    <definedName name="er" localSheetId="7">#REF!</definedName>
    <definedName name="er" localSheetId="8">#REF!</definedName>
    <definedName name="er" localSheetId="3">#REF!</definedName>
    <definedName name="er" localSheetId="5">#REF!</definedName>
    <definedName name="er" localSheetId="4">#REF!</definedName>
    <definedName name="er">#REF!</definedName>
    <definedName name="er_1" localSheetId="7">#REF!</definedName>
    <definedName name="er_1" localSheetId="8">#REF!</definedName>
    <definedName name="er_1" localSheetId="3">#REF!</definedName>
    <definedName name="er_1" localSheetId="5">#REF!</definedName>
    <definedName name="er_1" localSheetId="4">#REF!</definedName>
    <definedName name="er_1">#REF!</definedName>
    <definedName name="ere" localSheetId="7">#REF!</definedName>
    <definedName name="ere" localSheetId="8">#REF!</definedName>
    <definedName name="ere" localSheetId="3">#REF!</definedName>
    <definedName name="ere" localSheetId="5">#REF!</definedName>
    <definedName name="ere" localSheetId="4">#REF!</definedName>
    <definedName name="ere">#REF!</definedName>
    <definedName name="erer" localSheetId="7">#REF!</definedName>
    <definedName name="erer" localSheetId="8">#REF!</definedName>
    <definedName name="erer" localSheetId="3">#REF!</definedName>
    <definedName name="erer" localSheetId="5">#REF!</definedName>
    <definedName name="erer" localSheetId="4">#REF!</definedName>
    <definedName name="erer">#REF!</definedName>
    <definedName name="ergaghag" localSheetId="7">#REF!</definedName>
    <definedName name="ergaghag" localSheetId="8">#REF!</definedName>
    <definedName name="ergaghag" localSheetId="3">#REF!</definedName>
    <definedName name="ergaghag" localSheetId="5">#REF!</definedName>
    <definedName name="ergaghag" localSheetId="4">#REF!</definedName>
    <definedName name="ergaghag">#REF!</definedName>
    <definedName name="ergega" localSheetId="7">#REF!</definedName>
    <definedName name="ergega" localSheetId="8">#REF!</definedName>
    <definedName name="ergega" localSheetId="3">#REF!</definedName>
    <definedName name="ergega" localSheetId="5">#REF!</definedName>
    <definedName name="ergega" localSheetId="4">#REF!</definedName>
    <definedName name="ergega">#REF!</definedName>
    <definedName name="ergtaeg" localSheetId="7">#REF!</definedName>
    <definedName name="ergtaeg" localSheetId="8">#REF!</definedName>
    <definedName name="ergtaeg" localSheetId="3">#REF!</definedName>
    <definedName name="ergtaeg" localSheetId="5">#REF!</definedName>
    <definedName name="ergtaeg" localSheetId="4">#REF!</definedName>
    <definedName name="ergtaeg">#REF!</definedName>
    <definedName name="ersyy" localSheetId="7">#REF!</definedName>
    <definedName name="ersyy" localSheetId="8">#REF!</definedName>
    <definedName name="ersyy" localSheetId="3">#REF!</definedName>
    <definedName name="ersyy" localSheetId="5">#REF!</definedName>
    <definedName name="ersyy" localSheetId="4">#REF!</definedName>
    <definedName name="ersyy">#REF!</definedName>
    <definedName name="ert" localSheetId="7">#REF!</definedName>
    <definedName name="ert" localSheetId="8">#REF!</definedName>
    <definedName name="ert" localSheetId="3">#REF!</definedName>
    <definedName name="ert" localSheetId="5">#REF!</definedName>
    <definedName name="ert" localSheetId="4">#REF!</definedName>
    <definedName name="ert">#REF!</definedName>
    <definedName name="ertertyry" localSheetId="7">#REF!</definedName>
    <definedName name="ertertyry" localSheetId="8">#REF!</definedName>
    <definedName name="ertertyry" localSheetId="3">#REF!</definedName>
    <definedName name="ertertyry" localSheetId="5">#REF!</definedName>
    <definedName name="ertertyry" localSheetId="4">#REF!</definedName>
    <definedName name="ertertyry">#REF!</definedName>
    <definedName name="erterydrutru" localSheetId="7">#REF!</definedName>
    <definedName name="erterydrutru" localSheetId="8">#REF!</definedName>
    <definedName name="erterydrutru" localSheetId="3">#REF!</definedName>
    <definedName name="erterydrutru" localSheetId="5">#REF!</definedName>
    <definedName name="erterydrutru" localSheetId="4">#REF!</definedName>
    <definedName name="erterydrutru">#REF!</definedName>
    <definedName name="erteysry" localSheetId="7">#REF!</definedName>
    <definedName name="erteysry" localSheetId="8">#REF!</definedName>
    <definedName name="erteysry" localSheetId="3">#REF!</definedName>
    <definedName name="erteysry" localSheetId="5">#REF!</definedName>
    <definedName name="erteysry" localSheetId="4">#REF!</definedName>
    <definedName name="erteysry">#REF!</definedName>
    <definedName name="ertyu" localSheetId="7">#REF!</definedName>
    <definedName name="ertyu" localSheetId="8">#REF!</definedName>
    <definedName name="ertyu" localSheetId="3">#REF!</definedName>
    <definedName name="ertyu" localSheetId="5">#REF!</definedName>
    <definedName name="ertyu" localSheetId="4">#REF!</definedName>
    <definedName name="ertyu">#REF!</definedName>
    <definedName name="ertyui" localSheetId="7">#REF!</definedName>
    <definedName name="ertyui" localSheetId="8">#REF!</definedName>
    <definedName name="ertyui" localSheetId="3">#REF!</definedName>
    <definedName name="ertyui" localSheetId="5">#REF!</definedName>
    <definedName name="ertyui" localSheetId="4">#REF!</definedName>
    <definedName name="ertyui">#REF!</definedName>
    <definedName name="eryr" localSheetId="7">#REF!</definedName>
    <definedName name="eryr" localSheetId="8">#REF!</definedName>
    <definedName name="eryr" localSheetId="3">#REF!</definedName>
    <definedName name="eryr" localSheetId="5">#REF!</definedName>
    <definedName name="eryr" localSheetId="4">#REF!</definedName>
    <definedName name="eryr">#REF!</definedName>
    <definedName name="eryrutru" localSheetId="7">#REF!</definedName>
    <definedName name="eryrutru" localSheetId="8">#REF!</definedName>
    <definedName name="eryrutru" localSheetId="3">#REF!</definedName>
    <definedName name="eryrutru" localSheetId="5">#REF!</definedName>
    <definedName name="eryrutru" localSheetId="4">#REF!</definedName>
    <definedName name="eryrutru">#REF!</definedName>
    <definedName name="erytrh" localSheetId="7">#REF!</definedName>
    <definedName name="erytrh" localSheetId="8">#REF!</definedName>
    <definedName name="erytrh" localSheetId="3">#REF!</definedName>
    <definedName name="erytrh" localSheetId="5">#REF!</definedName>
    <definedName name="erytrh" localSheetId="4">#REF!</definedName>
    <definedName name="erytrh">#REF!</definedName>
    <definedName name="erytuui" localSheetId="7">#REF!</definedName>
    <definedName name="erytuui" localSheetId="8">#REF!</definedName>
    <definedName name="erytuui" localSheetId="3">#REF!</definedName>
    <definedName name="erytuui" localSheetId="5">#REF!</definedName>
    <definedName name="erytuui" localSheetId="4">#REF!</definedName>
    <definedName name="erytuui">#REF!</definedName>
    <definedName name="eryytrysy" localSheetId="7">#REF!</definedName>
    <definedName name="eryytrysy" localSheetId="8">#REF!</definedName>
    <definedName name="eryytrysy" localSheetId="3">#REF!</definedName>
    <definedName name="eryytrysy" localSheetId="5">#REF!</definedName>
    <definedName name="eryytrysy" localSheetId="4">#REF!</definedName>
    <definedName name="eryytrysy">#REF!</definedName>
    <definedName name="estetystry" localSheetId="7">#REF!</definedName>
    <definedName name="estetystry" localSheetId="8">#REF!</definedName>
    <definedName name="estetystry" localSheetId="3">#REF!</definedName>
    <definedName name="estetystry" localSheetId="5">#REF!</definedName>
    <definedName name="estetystry" localSheetId="4">#REF!</definedName>
    <definedName name="estetystry">#REF!</definedName>
    <definedName name="estimateb" localSheetId="7">#REF!</definedName>
    <definedName name="estimateb" localSheetId="8">#REF!</definedName>
    <definedName name="estimateb" localSheetId="3">#REF!</definedName>
    <definedName name="estimateb" localSheetId="5">#REF!</definedName>
    <definedName name="estimateb" localSheetId="4">#REF!</definedName>
    <definedName name="estimateb">#REF!</definedName>
    <definedName name="estimateb_1" localSheetId="7">#REF!</definedName>
    <definedName name="estimateb_1" localSheetId="8">#REF!</definedName>
    <definedName name="estimateb_1" localSheetId="3">#REF!</definedName>
    <definedName name="estimateb_1" localSheetId="5">#REF!</definedName>
    <definedName name="estimateb_1" localSheetId="4">#REF!</definedName>
    <definedName name="estimateb_1">#REF!</definedName>
    <definedName name="et" localSheetId="7">#REF!</definedName>
    <definedName name="et" localSheetId="8">#REF!</definedName>
    <definedName name="et" localSheetId="3">#REF!</definedName>
    <definedName name="et" localSheetId="5">#REF!</definedName>
    <definedName name="et" localSheetId="4">#REF!</definedName>
    <definedName name="et">#REF!</definedName>
    <definedName name="etc" localSheetId="7">#REF!</definedName>
    <definedName name="etc" localSheetId="8">#REF!</definedName>
    <definedName name="etc" localSheetId="3">#REF!</definedName>
    <definedName name="etc" localSheetId="5">#REF!</definedName>
    <definedName name="etc" localSheetId="4">#REF!</definedName>
    <definedName name="etc">#REF!</definedName>
    <definedName name="etertyr" localSheetId="7">#REF!</definedName>
    <definedName name="etertyr" localSheetId="8">#REF!</definedName>
    <definedName name="etertyr" localSheetId="3">#REF!</definedName>
    <definedName name="etertyr" localSheetId="5">#REF!</definedName>
    <definedName name="etertyr" localSheetId="4">#REF!</definedName>
    <definedName name="etertyr">#REF!</definedName>
    <definedName name="etet" localSheetId="7">#REF!</definedName>
    <definedName name="etet" localSheetId="8">#REF!</definedName>
    <definedName name="etet" localSheetId="3">#REF!</definedName>
    <definedName name="etet" localSheetId="5">#REF!</definedName>
    <definedName name="etet" localSheetId="4">#REF!</definedName>
    <definedName name="etet">#REF!</definedName>
    <definedName name="etetert" localSheetId="7">#REF!</definedName>
    <definedName name="etetert" localSheetId="8">#REF!</definedName>
    <definedName name="etetert" localSheetId="3">#REF!</definedName>
    <definedName name="etetert" localSheetId="5">#REF!</definedName>
    <definedName name="etetert" localSheetId="4">#REF!</definedName>
    <definedName name="etetert">#REF!</definedName>
    <definedName name="etr6str7tuiuo" localSheetId="7">#REF!</definedName>
    <definedName name="etr6str7tuiuo" localSheetId="8">#REF!</definedName>
    <definedName name="etr6str7tuiuo" localSheetId="3">#REF!</definedName>
    <definedName name="etr6str7tuiuo" localSheetId="5">#REF!</definedName>
    <definedName name="etr6str7tuiuo" localSheetId="4">#REF!</definedName>
    <definedName name="etr6str7tuiuo">#REF!</definedName>
    <definedName name="etretyer" localSheetId="7">#REF!</definedName>
    <definedName name="etretyer" localSheetId="8">#REF!</definedName>
    <definedName name="etretyer" localSheetId="3">#REF!</definedName>
    <definedName name="etretyer" localSheetId="5">#REF!</definedName>
    <definedName name="etretyer" localSheetId="4">#REF!</definedName>
    <definedName name="etretyer">#REF!</definedName>
    <definedName name="ett" localSheetId="7">#REF!</definedName>
    <definedName name="ett" localSheetId="8">#REF!</definedName>
    <definedName name="ett" localSheetId="3">#REF!</definedName>
    <definedName name="ett" localSheetId="5">#REF!</definedName>
    <definedName name="ett" localSheetId="4">#REF!</definedName>
    <definedName name="ett">#REF!</definedName>
    <definedName name="etyegf" localSheetId="7">#REF!</definedName>
    <definedName name="etyegf" localSheetId="8">#REF!</definedName>
    <definedName name="etyegf" localSheetId="3">#REF!</definedName>
    <definedName name="etyegf" localSheetId="5">#REF!</definedName>
    <definedName name="etyegf" localSheetId="4">#REF!</definedName>
    <definedName name="etyegf">#REF!</definedName>
    <definedName name="etyytr" localSheetId="7">#REF!</definedName>
    <definedName name="etyytr" localSheetId="8">#REF!</definedName>
    <definedName name="etyytr" localSheetId="3">#REF!</definedName>
    <definedName name="etyytr" localSheetId="5">#REF!</definedName>
    <definedName name="etyytr" localSheetId="4">#REF!</definedName>
    <definedName name="etyytr">#REF!</definedName>
    <definedName name="ewateryryxyz" localSheetId="7">#REF!</definedName>
    <definedName name="ewateryryxyz" localSheetId="8">#REF!</definedName>
    <definedName name="ewateryryxyz" localSheetId="3">#REF!</definedName>
    <definedName name="ewateryryxyz" localSheetId="5">#REF!</definedName>
    <definedName name="ewateryryxyz" localSheetId="4">#REF!</definedName>
    <definedName name="ewateryryxyz">#REF!</definedName>
    <definedName name="ewqasd" localSheetId="7">#REF!</definedName>
    <definedName name="ewqasd" localSheetId="8">#REF!</definedName>
    <definedName name="ewqasd" localSheetId="3">#REF!</definedName>
    <definedName name="ewqasd" localSheetId="5">#REF!</definedName>
    <definedName name="ewqasd" localSheetId="4">#REF!</definedName>
    <definedName name="ewqasd">#REF!</definedName>
    <definedName name="ewt" localSheetId="7">#REF!</definedName>
    <definedName name="ewt" localSheetId="8">#REF!</definedName>
    <definedName name="ewt" localSheetId="3">#REF!</definedName>
    <definedName name="ewt" localSheetId="5">#REF!</definedName>
    <definedName name="ewt" localSheetId="4">#REF!</definedName>
    <definedName name="ewt">#REF!</definedName>
    <definedName name="ewtateryry" localSheetId="7">#REF!</definedName>
    <definedName name="ewtateryry" localSheetId="8">#REF!</definedName>
    <definedName name="ewtateryry" localSheetId="3">#REF!</definedName>
    <definedName name="ewtateryry" localSheetId="5">#REF!</definedName>
    <definedName name="ewtateryry" localSheetId="4">#REF!</definedName>
    <definedName name="ewtateryry">#REF!</definedName>
    <definedName name="eXCLUSIONS_1" localSheetId="7">#REF!</definedName>
    <definedName name="eXCLUSIONS_1" localSheetId="8">#REF!</definedName>
    <definedName name="eXCLUSIONS_1" localSheetId="3">#REF!</definedName>
    <definedName name="eXCLUSIONS_1" localSheetId="5">#REF!</definedName>
    <definedName name="eXCLUSIONS_1" localSheetId="4">#REF!</definedName>
    <definedName name="eXCLUSIONS_1">#REF!</definedName>
    <definedName name="eyy" localSheetId="7">#REF!</definedName>
    <definedName name="eyy" localSheetId="8">#REF!</definedName>
    <definedName name="eyy" localSheetId="3">#REF!</definedName>
    <definedName name="eyy" localSheetId="5">#REF!</definedName>
    <definedName name="eyy" localSheetId="4">#REF!</definedName>
    <definedName name="eyy">#REF!</definedName>
    <definedName name="f_1" localSheetId="7">#REF!</definedName>
    <definedName name="f_1" localSheetId="8">#REF!</definedName>
    <definedName name="f_1" localSheetId="3">#REF!</definedName>
    <definedName name="f_1" localSheetId="5">#REF!</definedName>
    <definedName name="f_1" localSheetId="4">#REF!</definedName>
    <definedName name="f_1">#REF!</definedName>
    <definedName name="FCode" localSheetId="7">#REF!</definedName>
    <definedName name="FCode" localSheetId="8">#REF!</definedName>
    <definedName name="FCode" localSheetId="3">#REF!</definedName>
    <definedName name="FCode" localSheetId="5">#REF!</definedName>
    <definedName name="FCode" localSheetId="4">#REF!</definedName>
    <definedName name="FCode">#REF!</definedName>
    <definedName name="fdfd" localSheetId="7">#REF!</definedName>
    <definedName name="fdfd" localSheetId="8">#REF!</definedName>
    <definedName name="fdfd" localSheetId="3">#REF!</definedName>
    <definedName name="fdfd" localSheetId="5">#REF!</definedName>
    <definedName name="fdfd" localSheetId="4">#REF!</definedName>
    <definedName name="fdfd">#REF!</definedName>
    <definedName name="fdfd2" localSheetId="7">#REF!</definedName>
    <definedName name="fdfd2" localSheetId="8">#REF!</definedName>
    <definedName name="fdfd2" localSheetId="3">#REF!</definedName>
    <definedName name="fdfd2" localSheetId="5">#REF!</definedName>
    <definedName name="fdfd2" localSheetId="4">#REF!</definedName>
    <definedName name="fdfd2">#REF!</definedName>
    <definedName name="fdfddf" localSheetId="7">#REF!</definedName>
    <definedName name="fdfddf" localSheetId="8">#REF!</definedName>
    <definedName name="fdfddf" localSheetId="3">#REF!</definedName>
    <definedName name="fdfddf" localSheetId="5">#REF!</definedName>
    <definedName name="fdfddf" localSheetId="4">#REF!</definedName>
    <definedName name="fdfddf">#REF!</definedName>
    <definedName name="fdff" localSheetId="7">#REF!</definedName>
    <definedName name="fdff" localSheetId="8">#REF!</definedName>
    <definedName name="fdff" localSheetId="3">#REF!</definedName>
    <definedName name="fdff" localSheetId="5">#REF!</definedName>
    <definedName name="fdff" localSheetId="4">#REF!</definedName>
    <definedName name="fdff">#REF!</definedName>
    <definedName name="fdff_1" localSheetId="7">#REF!</definedName>
    <definedName name="fdff_1" localSheetId="8">#REF!</definedName>
    <definedName name="fdff_1" localSheetId="3">#REF!</definedName>
    <definedName name="fdff_1" localSheetId="5">#REF!</definedName>
    <definedName name="fdff_1" localSheetId="4">#REF!</definedName>
    <definedName name="fdff_1">#REF!</definedName>
    <definedName name="fdgdg" localSheetId="7">#REF!</definedName>
    <definedName name="fdgdg" localSheetId="8">#REF!</definedName>
    <definedName name="fdgdg" localSheetId="3">#REF!</definedName>
    <definedName name="fdgdg" localSheetId="5">#REF!</definedName>
    <definedName name="fdgdg" localSheetId="4">#REF!</definedName>
    <definedName name="fdgdg">#REF!</definedName>
    <definedName name="fed" localSheetId="7">#REF!</definedName>
    <definedName name="fed" localSheetId="8">#REF!</definedName>
    <definedName name="fed" localSheetId="3">#REF!</definedName>
    <definedName name="fed" localSheetId="5">#REF!</definedName>
    <definedName name="fed" localSheetId="4">#REF!</definedName>
    <definedName name="fed">#REF!</definedName>
    <definedName name="Fees.1" localSheetId="7">#REF!</definedName>
    <definedName name="Fees.1" localSheetId="8">#REF!</definedName>
    <definedName name="Fees.1" localSheetId="3">#REF!</definedName>
    <definedName name="Fees.1" localSheetId="5">#REF!</definedName>
    <definedName name="Fees.1" localSheetId="4">#REF!</definedName>
    <definedName name="Fees.1">#REF!</definedName>
    <definedName name="fff" localSheetId="7">#REF!</definedName>
    <definedName name="fff" localSheetId="8">#REF!</definedName>
    <definedName name="fff" localSheetId="3">#REF!</definedName>
    <definedName name="fff" localSheetId="5">#REF!</definedName>
    <definedName name="fff" localSheetId="4">#REF!</definedName>
    <definedName name="fff">#REF!</definedName>
    <definedName name="ffff" localSheetId="7">#REF!</definedName>
    <definedName name="ffff" localSheetId="8">#REF!</definedName>
    <definedName name="ffff" localSheetId="3">#REF!</definedName>
    <definedName name="ffff" localSheetId="5">#REF!</definedName>
    <definedName name="ffff" localSheetId="4">#REF!</definedName>
    <definedName name="ffff">#REF!</definedName>
    <definedName name="fffffff" localSheetId="7">#REF!</definedName>
    <definedName name="fffffff" localSheetId="8">#REF!</definedName>
    <definedName name="fffffff" localSheetId="3">#REF!</definedName>
    <definedName name="fffffff" localSheetId="5">#REF!</definedName>
    <definedName name="fffffff" localSheetId="4">#REF!</definedName>
    <definedName name="fffffff">#REF!</definedName>
    <definedName name="fffffffffffffff" localSheetId="7">#REF!</definedName>
    <definedName name="fffffffffffffff" localSheetId="8">#REF!</definedName>
    <definedName name="fffffffffffffff" localSheetId="5">#REF!</definedName>
    <definedName name="fffffffffffffff" localSheetId="4">#REF!</definedName>
    <definedName name="fffffffffffffff">#REF!</definedName>
    <definedName name="fffffffffffffffff" localSheetId="7">#REF!</definedName>
    <definedName name="fffffffffffffffff" localSheetId="8">#REF!</definedName>
    <definedName name="fffffffffffffffff" localSheetId="5">#REF!</definedName>
    <definedName name="fffffffffffffffff" localSheetId="4">#REF!</definedName>
    <definedName name="fffffffffffffffff">#REF!</definedName>
    <definedName name="fg" localSheetId="7">#REF!</definedName>
    <definedName name="fg" localSheetId="8">#REF!</definedName>
    <definedName name="fg" localSheetId="3">#REF!</definedName>
    <definedName name="fg" localSheetId="5">#REF!</definedName>
    <definedName name="fg" localSheetId="4">#REF!</definedName>
    <definedName name="fg">#REF!</definedName>
    <definedName name="fg_1" localSheetId="7">#REF!</definedName>
    <definedName name="fg_1" localSheetId="8">#REF!</definedName>
    <definedName name="fg_1" localSheetId="3">#REF!</definedName>
    <definedName name="fg_1" localSheetId="5">#REF!</definedName>
    <definedName name="fg_1" localSheetId="4">#REF!</definedName>
    <definedName name="fg_1">#REF!</definedName>
    <definedName name="fgdfg" localSheetId="7">#REF!</definedName>
    <definedName name="fgdfg" localSheetId="8">#REF!</definedName>
    <definedName name="fgdfg" localSheetId="3">#REF!</definedName>
    <definedName name="fgdfg" localSheetId="5">#REF!</definedName>
    <definedName name="fgdfg" localSheetId="4">#REF!</definedName>
    <definedName name="fgdfg">#REF!</definedName>
    <definedName name="fgdfg_1" localSheetId="7">#REF!</definedName>
    <definedName name="fgdfg_1" localSheetId="8">#REF!</definedName>
    <definedName name="fgdfg_1" localSheetId="3">#REF!</definedName>
    <definedName name="fgdfg_1" localSheetId="5">#REF!</definedName>
    <definedName name="fgdfg_1" localSheetId="4">#REF!</definedName>
    <definedName name="fgdfg_1">#REF!</definedName>
    <definedName name="fgfdg" localSheetId="7">#REF!</definedName>
    <definedName name="fgfdg" localSheetId="8">#REF!</definedName>
    <definedName name="fgfdg" localSheetId="3">#REF!</definedName>
    <definedName name="fgfdg" localSheetId="5">#REF!</definedName>
    <definedName name="fgfdg" localSheetId="4">#REF!</definedName>
    <definedName name="fgfdg">#REF!</definedName>
    <definedName name="fgfdg_1" localSheetId="7">#REF!</definedName>
    <definedName name="fgfdg_1" localSheetId="8">#REF!</definedName>
    <definedName name="fgfdg_1" localSheetId="3">#REF!</definedName>
    <definedName name="fgfdg_1" localSheetId="5">#REF!</definedName>
    <definedName name="fgfdg_1" localSheetId="4">#REF!</definedName>
    <definedName name="fgfdg_1">#REF!</definedName>
    <definedName name="FGH" localSheetId="7">#REF!</definedName>
    <definedName name="FGH" localSheetId="8">#REF!</definedName>
    <definedName name="FGH" localSheetId="3">#REF!</definedName>
    <definedName name="FGH" localSheetId="5">#REF!</definedName>
    <definedName name="FGH" localSheetId="4">#REF!</definedName>
    <definedName name="FGH">#REF!</definedName>
    <definedName name="fghfg" localSheetId="7">#REF!</definedName>
    <definedName name="fghfg" localSheetId="8">#REF!</definedName>
    <definedName name="fghfg" localSheetId="3">#REF!</definedName>
    <definedName name="fghfg" localSheetId="5">#REF!</definedName>
    <definedName name="fghfg" localSheetId="4">#REF!</definedName>
    <definedName name="fghfg">#REF!</definedName>
    <definedName name="fghfg_1" localSheetId="7">#REF!</definedName>
    <definedName name="fghfg_1" localSheetId="8">#REF!</definedName>
    <definedName name="fghfg_1" localSheetId="3">#REF!</definedName>
    <definedName name="fghfg_1" localSheetId="5">#REF!</definedName>
    <definedName name="fghfg_1" localSheetId="4">#REF!</definedName>
    <definedName name="fghfg_1">#REF!</definedName>
    <definedName name="FGHH" localSheetId="7">#REF!</definedName>
    <definedName name="FGHH" localSheetId="8">#REF!</definedName>
    <definedName name="FGHH" localSheetId="3">#REF!</definedName>
    <definedName name="FGHH" localSheetId="5">#REF!</definedName>
    <definedName name="FGHH" localSheetId="4">#REF!</definedName>
    <definedName name="FGHH">#REF!</definedName>
    <definedName name="FGHH_1" localSheetId="7">#REF!</definedName>
    <definedName name="FGHH_1" localSheetId="8">#REF!</definedName>
    <definedName name="FGHH_1" localSheetId="3">#REF!</definedName>
    <definedName name="FGHH_1" localSheetId="5">#REF!</definedName>
    <definedName name="FGHH_1" localSheetId="4">#REF!</definedName>
    <definedName name="FGHH_1">#REF!</definedName>
    <definedName name="fgjjjkyg" localSheetId="7">#REF!</definedName>
    <definedName name="fgjjjkyg" localSheetId="8">#REF!</definedName>
    <definedName name="fgjjjkyg" localSheetId="3">#REF!</definedName>
    <definedName name="fgjjjkyg" localSheetId="5">#REF!</definedName>
    <definedName name="fgjjjkyg" localSheetId="4">#REF!</definedName>
    <definedName name="fgjjjkyg">#REF!</definedName>
    <definedName name="FHFGHFG" localSheetId="7">#REF!</definedName>
    <definedName name="FHFGHFG" localSheetId="8">#REF!</definedName>
    <definedName name="FHFGHFG" localSheetId="3">#REF!</definedName>
    <definedName name="FHFGHFG" localSheetId="5">#REF!</definedName>
    <definedName name="FHFGHFG" localSheetId="4">#REF!</definedName>
    <definedName name="FHFGHFG">#REF!</definedName>
    <definedName name="fhgujguthi" localSheetId="7">#REF!</definedName>
    <definedName name="fhgujguthi" localSheetId="8">#REF!</definedName>
    <definedName name="fhgujguthi" localSheetId="3">#REF!</definedName>
    <definedName name="fhgujguthi" localSheetId="5">#REF!</definedName>
    <definedName name="fhgujguthi" localSheetId="4">#REF!</definedName>
    <definedName name="fhgujguthi">#REF!</definedName>
    <definedName name="fhjsjs" localSheetId="7">#REF!</definedName>
    <definedName name="fhjsjs" localSheetId="8">#REF!</definedName>
    <definedName name="fhjsjs" localSheetId="3">#REF!</definedName>
    <definedName name="fhjsjs" localSheetId="5">#REF!</definedName>
    <definedName name="fhjsjs" localSheetId="4">#REF!</definedName>
    <definedName name="fhjsjs">#REF!</definedName>
    <definedName name="fkfkvhikkhju" localSheetId="7">#REF!</definedName>
    <definedName name="fkfkvhikkhju" localSheetId="8">#REF!</definedName>
    <definedName name="fkfkvhikkhju" localSheetId="3">#REF!</definedName>
    <definedName name="fkfkvhikkhju" localSheetId="5">#REF!</definedName>
    <definedName name="fkfkvhikkhju" localSheetId="4">#REF!</definedName>
    <definedName name="fkfkvhikkhju">#REF!</definedName>
    <definedName name="forget" localSheetId="7">#REF!</definedName>
    <definedName name="forget" localSheetId="8">#REF!</definedName>
    <definedName name="forget" localSheetId="3">#REF!</definedName>
    <definedName name="forget" localSheetId="5">#REF!</definedName>
    <definedName name="forget" localSheetId="4">#REF!</definedName>
    <definedName name="forget">#REF!</definedName>
    <definedName name="fre" localSheetId="7">#REF!</definedName>
    <definedName name="fre" localSheetId="8">#REF!</definedName>
    <definedName name="fre" localSheetId="3">#REF!</definedName>
    <definedName name="fre" localSheetId="5">#REF!</definedName>
    <definedName name="fre" localSheetId="4">#REF!</definedName>
    <definedName name="fre">#REF!</definedName>
    <definedName name="fre_1" localSheetId="7">#REF!</definedName>
    <definedName name="fre_1" localSheetId="8">#REF!</definedName>
    <definedName name="fre_1" localSheetId="3">#REF!</definedName>
    <definedName name="fre_1" localSheetId="5">#REF!</definedName>
    <definedName name="fre_1" localSheetId="4">#REF!</definedName>
    <definedName name="fre_1">#REF!</definedName>
    <definedName name="FReport5" localSheetId="7">#REF!</definedName>
    <definedName name="FReport5" localSheetId="8">#REF!</definedName>
    <definedName name="FReport5" localSheetId="3">#REF!</definedName>
    <definedName name="FReport5" localSheetId="5">#REF!</definedName>
    <definedName name="FReport5" localSheetId="4">#REF!</definedName>
    <definedName name="FReport5">#REF!</definedName>
    <definedName name="frjj" localSheetId="7">#REF!</definedName>
    <definedName name="frjj" localSheetId="8">#REF!</definedName>
    <definedName name="frjj" localSheetId="3">#REF!</definedName>
    <definedName name="frjj" localSheetId="5">#REF!</definedName>
    <definedName name="frjj" localSheetId="4">#REF!</definedName>
    <definedName name="frjj">#REF!</definedName>
    <definedName name="FRTHJJG" localSheetId="7">#REF!</definedName>
    <definedName name="FRTHJJG" localSheetId="8">#REF!</definedName>
    <definedName name="FRTHJJG" localSheetId="3">#REF!</definedName>
    <definedName name="FRTHJJG" localSheetId="5">#REF!</definedName>
    <definedName name="FRTHJJG" localSheetId="4">#REF!</definedName>
    <definedName name="FRTHJJG">#REF!</definedName>
    <definedName name="gaeg" localSheetId="7">#REF!</definedName>
    <definedName name="gaeg" localSheetId="8">#REF!</definedName>
    <definedName name="gaeg" localSheetId="3">#REF!</definedName>
    <definedName name="gaeg" localSheetId="5">#REF!</definedName>
    <definedName name="gaeg" localSheetId="4">#REF!</definedName>
    <definedName name="gaeg">#REF!</definedName>
    <definedName name="gaegg" localSheetId="7">#REF!</definedName>
    <definedName name="gaegg" localSheetId="8">#REF!</definedName>
    <definedName name="gaegg" localSheetId="3">#REF!</definedName>
    <definedName name="gaegg" localSheetId="5">#REF!</definedName>
    <definedName name="gaegg" localSheetId="4">#REF!</definedName>
    <definedName name="gaegg">#REF!</definedName>
    <definedName name="gdg" localSheetId="7">#REF!</definedName>
    <definedName name="gdg" localSheetId="8">#REF!</definedName>
    <definedName name="gdg" localSheetId="3">#REF!</definedName>
    <definedName name="gdg" localSheetId="5">#REF!</definedName>
    <definedName name="gdg" localSheetId="4">#REF!</definedName>
    <definedName name="gdg">#REF!</definedName>
    <definedName name="geag" localSheetId="7">#REF!</definedName>
    <definedName name="geag" localSheetId="8">#REF!</definedName>
    <definedName name="geag" localSheetId="3">#REF!</definedName>
    <definedName name="geag" localSheetId="5">#REF!</definedName>
    <definedName name="geag" localSheetId="4">#REF!</definedName>
    <definedName name="geag">#REF!</definedName>
    <definedName name="gerger" localSheetId="7">#REF!</definedName>
    <definedName name="gerger" localSheetId="8">#REF!</definedName>
    <definedName name="gerger" localSheetId="3">#REF!</definedName>
    <definedName name="gerger" localSheetId="5">#REF!</definedName>
    <definedName name="gerger" localSheetId="4">#REF!</definedName>
    <definedName name="gerger">#REF!</definedName>
    <definedName name="gf" localSheetId="7">#REF!</definedName>
    <definedName name="gf" localSheetId="8">#REF!</definedName>
    <definedName name="gf" localSheetId="3">#REF!</definedName>
    <definedName name="gf" localSheetId="5">#REF!</definedName>
    <definedName name="gf" localSheetId="4">#REF!</definedName>
    <definedName name="gf">#REF!</definedName>
    <definedName name="gfdgfdg" localSheetId="7">#REF!</definedName>
    <definedName name="gfdgfdg" localSheetId="8">#REF!</definedName>
    <definedName name="gfdgfdg" localSheetId="3">#REF!</definedName>
    <definedName name="gfdgfdg" localSheetId="5">#REF!</definedName>
    <definedName name="gfdgfdg" localSheetId="4">#REF!</definedName>
    <definedName name="gfdgfdg">#REF!</definedName>
    <definedName name="gfdgfdg_1" localSheetId="7">#REF!</definedName>
    <definedName name="gfdgfdg_1" localSheetId="8">#REF!</definedName>
    <definedName name="gfdgfdg_1" localSheetId="3">#REF!</definedName>
    <definedName name="gfdgfdg_1" localSheetId="5">#REF!</definedName>
    <definedName name="gfdgfdg_1" localSheetId="4">#REF!</definedName>
    <definedName name="gfdgfdg_1">#REF!</definedName>
    <definedName name="gfg" localSheetId="7">#REF!</definedName>
    <definedName name="gfg" localSheetId="8">#REF!</definedName>
    <definedName name="gfg" localSheetId="3">#REF!</definedName>
    <definedName name="gfg" localSheetId="5">#REF!</definedName>
    <definedName name="gfg" localSheetId="4">#REF!</definedName>
    <definedName name="gfg">#REF!</definedName>
    <definedName name="gfgfgfgfg" localSheetId="7">#REF!</definedName>
    <definedName name="gfgfgfgfg" localSheetId="8">#REF!</definedName>
    <definedName name="gfgfgfgfg" localSheetId="3">#REF!</definedName>
    <definedName name="gfgfgfgfg" localSheetId="5">#REF!</definedName>
    <definedName name="gfgfgfgfg" localSheetId="4">#REF!</definedName>
    <definedName name="gfgfgfgfg">#REF!</definedName>
    <definedName name="gfgfgfgfg_1" localSheetId="7">#REF!</definedName>
    <definedName name="gfgfgfgfg_1" localSheetId="8">#REF!</definedName>
    <definedName name="gfgfgfgfg_1" localSheetId="3">#REF!</definedName>
    <definedName name="gfgfgfgfg_1" localSheetId="5">#REF!</definedName>
    <definedName name="gfgfgfgfg_1" localSheetId="4">#REF!</definedName>
    <definedName name="gfgfgfgfg_1">#REF!</definedName>
    <definedName name="gfgfgfgss" localSheetId="7">#REF!</definedName>
    <definedName name="gfgfgfgss" localSheetId="8">#REF!</definedName>
    <definedName name="gfgfgfgss" localSheetId="3">#REF!</definedName>
    <definedName name="gfgfgfgss" localSheetId="5">#REF!</definedName>
    <definedName name="gfgfgfgss" localSheetId="4">#REF!</definedName>
    <definedName name="gfgfgfgss">#REF!</definedName>
    <definedName name="gfgfgfgss_1" localSheetId="7">#REF!</definedName>
    <definedName name="gfgfgfgss_1" localSheetId="8">#REF!</definedName>
    <definedName name="gfgfgfgss_1" localSheetId="3">#REF!</definedName>
    <definedName name="gfgfgfgss_1" localSheetId="5">#REF!</definedName>
    <definedName name="gfgfgfgss_1" localSheetId="4">#REF!</definedName>
    <definedName name="gfgfgfgss_1">#REF!</definedName>
    <definedName name="gg" localSheetId="7">#REF!</definedName>
    <definedName name="gg" localSheetId="8">#REF!</definedName>
    <definedName name="gg" localSheetId="3">#REF!</definedName>
    <definedName name="gg" localSheetId="5">#REF!</definedName>
    <definedName name="gg" localSheetId="4">#REF!</definedName>
    <definedName name="gg">#REF!</definedName>
    <definedName name="gg_1" localSheetId="7">#REF!</definedName>
    <definedName name="gg_1" localSheetId="8">#REF!</definedName>
    <definedName name="gg_1" localSheetId="3">#REF!</definedName>
    <definedName name="gg_1" localSheetId="5">#REF!</definedName>
    <definedName name="gg_1" localSheetId="4">#REF!</definedName>
    <definedName name="gg_1">#REF!</definedName>
    <definedName name="ggdrgdfhyyj" localSheetId="7">#REF!</definedName>
    <definedName name="ggdrgdfhyyj" localSheetId="8">#REF!</definedName>
    <definedName name="ggdrgdfhyyj" localSheetId="3">#REF!</definedName>
    <definedName name="ggdrgdfhyyj" localSheetId="5">#REF!</definedName>
    <definedName name="ggdrgdfhyyj" localSheetId="4">#REF!</definedName>
    <definedName name="ggdrgdfhyyj">#REF!</definedName>
    <definedName name="ggfgdgd" localSheetId="7">#REF!</definedName>
    <definedName name="ggfgdgd" localSheetId="8">#REF!</definedName>
    <definedName name="ggfgdgd" localSheetId="3">#REF!</definedName>
    <definedName name="ggfgdgd" localSheetId="5">#REF!</definedName>
    <definedName name="ggfgdgd" localSheetId="4">#REF!</definedName>
    <definedName name="ggfgdgd">#REF!</definedName>
    <definedName name="ggg" localSheetId="7">#REF!</definedName>
    <definedName name="ggg" localSheetId="8">#REF!</definedName>
    <definedName name="ggg" localSheetId="3">#REF!</definedName>
    <definedName name="ggg" localSheetId="5">#REF!</definedName>
    <definedName name="ggg" localSheetId="4">#REF!</definedName>
    <definedName name="ggg">#REF!</definedName>
    <definedName name="gggg" localSheetId="7">#REF!</definedName>
    <definedName name="gggg" localSheetId="8">#REF!</definedName>
    <definedName name="gggg" localSheetId="3">#REF!</definedName>
    <definedName name="gggg" localSheetId="5">#REF!</definedName>
    <definedName name="gggg" localSheetId="4">#REF!</definedName>
    <definedName name="gggg">#REF!</definedName>
    <definedName name="gggg_1" localSheetId="7">#REF!</definedName>
    <definedName name="gggg_1" localSheetId="8">#REF!</definedName>
    <definedName name="gggg_1" localSheetId="3">#REF!</definedName>
    <definedName name="gggg_1" localSheetId="5">#REF!</definedName>
    <definedName name="gggg_1" localSheetId="4">#REF!</definedName>
    <definedName name="gggg_1">#REF!</definedName>
    <definedName name="ggggggggggggggggggg" localSheetId="3">#REF!</definedName>
    <definedName name="ggggggggggggggggggg">#REF!</definedName>
    <definedName name="ggggggggggggggggggggggggggggggg" localSheetId="7">#REF!</definedName>
    <definedName name="ggggggggggggggggggggggggggggggg" localSheetId="8">#REF!</definedName>
    <definedName name="ggggggggggggggggggggggggggggggg" localSheetId="3">#REF!</definedName>
    <definedName name="ggggggggggggggggggggggggggggggg" localSheetId="5">#REF!</definedName>
    <definedName name="ggggggggggggggggggggggggggggggg" localSheetId="4">#REF!</definedName>
    <definedName name="ggggggggggggggggggggggggggggggg">#REF!</definedName>
    <definedName name="ghggg" localSheetId="7">#REF!</definedName>
    <definedName name="ghggg" localSheetId="8">#REF!</definedName>
    <definedName name="ghggg" localSheetId="3">#REF!</definedName>
    <definedName name="ghggg" localSheetId="5">#REF!</definedName>
    <definedName name="ghggg" localSheetId="4">#REF!</definedName>
    <definedName name="ghggg">#REF!</definedName>
    <definedName name="ghggg_1" localSheetId="7">#REF!</definedName>
    <definedName name="ghggg_1" localSheetId="8">#REF!</definedName>
    <definedName name="ghggg_1" localSheetId="3">#REF!</definedName>
    <definedName name="ghggg_1" localSheetId="5">#REF!</definedName>
    <definedName name="ghggg_1" localSheetId="4">#REF!</definedName>
    <definedName name="ghggg_1">#REF!</definedName>
    <definedName name="ghgh" localSheetId="7">#REF!</definedName>
    <definedName name="ghgh" localSheetId="8">#REF!</definedName>
    <definedName name="ghgh" localSheetId="3">#REF!</definedName>
    <definedName name="ghgh" localSheetId="5">#REF!</definedName>
    <definedName name="ghgh" localSheetId="4">#REF!</definedName>
    <definedName name="ghgh">#REF!</definedName>
    <definedName name="ghsdhth" localSheetId="7">#REF!</definedName>
    <definedName name="ghsdhth" localSheetId="8">#REF!</definedName>
    <definedName name="ghsdhth" localSheetId="3">#REF!</definedName>
    <definedName name="ghsdhth" localSheetId="5">#REF!</definedName>
    <definedName name="ghsdhth" localSheetId="4">#REF!</definedName>
    <definedName name="ghsdhth">#REF!</definedName>
    <definedName name="ghsg" localSheetId="7">#REF!</definedName>
    <definedName name="ghsg" localSheetId="8">#REF!</definedName>
    <definedName name="ghsg" localSheetId="3">#REF!</definedName>
    <definedName name="ghsg" localSheetId="5">#REF!</definedName>
    <definedName name="ghsg" localSheetId="4">#REF!</definedName>
    <definedName name="ghsg">#REF!</definedName>
    <definedName name="gjahgkj" localSheetId="7">#REF!</definedName>
    <definedName name="gjahgkj" localSheetId="8">#REF!</definedName>
    <definedName name="gjahgkj" localSheetId="3">#REF!</definedName>
    <definedName name="gjahgkj" localSheetId="5">#REF!</definedName>
    <definedName name="gjahgkj" localSheetId="4">#REF!</definedName>
    <definedName name="gjahgkj">#REF!</definedName>
    <definedName name="gjkkl" localSheetId="7">#REF!</definedName>
    <definedName name="gjkkl" localSheetId="8">#REF!</definedName>
    <definedName name="gjkkl" localSheetId="3">#REF!</definedName>
    <definedName name="gjkkl" localSheetId="5">#REF!</definedName>
    <definedName name="gjkkl" localSheetId="4">#REF!</definedName>
    <definedName name="gjkkl">#REF!</definedName>
    <definedName name="group" localSheetId="7">#REF!</definedName>
    <definedName name="group" localSheetId="8">#REF!</definedName>
    <definedName name="group" localSheetId="3">#REF!</definedName>
    <definedName name="group" localSheetId="5">#REF!</definedName>
    <definedName name="group" localSheetId="4">#REF!</definedName>
    <definedName name="group">#REF!</definedName>
    <definedName name="gsg" localSheetId="7">#REF!</definedName>
    <definedName name="gsg" localSheetId="8">#REF!</definedName>
    <definedName name="gsg" localSheetId="3">#REF!</definedName>
    <definedName name="gsg" localSheetId="5">#REF!</definedName>
    <definedName name="gsg" localSheetId="4">#REF!</definedName>
    <definedName name="gsg">#REF!</definedName>
    <definedName name="gtrghr" localSheetId="7">#REF!</definedName>
    <definedName name="gtrghr" localSheetId="8">#REF!</definedName>
    <definedName name="gtrghr" localSheetId="3">#REF!</definedName>
    <definedName name="gtrghr" localSheetId="5">#REF!</definedName>
    <definedName name="gtrghr" localSheetId="4">#REF!</definedName>
    <definedName name="gtrghr">#REF!</definedName>
    <definedName name="guestroom" localSheetId="7">#REF!</definedName>
    <definedName name="guestroom" localSheetId="8">#REF!</definedName>
    <definedName name="guestroom" localSheetId="3">#REF!</definedName>
    <definedName name="guestroom" localSheetId="5">#REF!</definedName>
    <definedName name="guestroom" localSheetId="4">#REF!</definedName>
    <definedName name="guestroom">#REF!</definedName>
    <definedName name="gWEG" localSheetId="7">#REF!</definedName>
    <definedName name="gWEG" localSheetId="8">#REF!</definedName>
    <definedName name="gWEG" localSheetId="3">#REF!</definedName>
    <definedName name="gWEG" localSheetId="5">#REF!</definedName>
    <definedName name="gWEG" localSheetId="4">#REF!</definedName>
    <definedName name="gWEG">#REF!</definedName>
    <definedName name="gWEG_1" localSheetId="7">#REF!</definedName>
    <definedName name="gWEG_1" localSheetId="8">#REF!</definedName>
    <definedName name="gWEG_1" localSheetId="3">#REF!</definedName>
    <definedName name="gWEG_1" localSheetId="5">#REF!</definedName>
    <definedName name="gWEG_1" localSheetId="4">#REF!</definedName>
    <definedName name="gWEG_1">#REF!</definedName>
    <definedName name="GWEGTew" localSheetId="7">#REF!</definedName>
    <definedName name="GWEGTew" localSheetId="8">#REF!</definedName>
    <definedName name="GWEGTew" localSheetId="3">#REF!</definedName>
    <definedName name="GWEGTew" localSheetId="5">#REF!</definedName>
    <definedName name="GWEGTew" localSheetId="4">#REF!</definedName>
    <definedName name="GWEGTew">#REF!</definedName>
    <definedName name="GWEGTew_1" localSheetId="7">#REF!</definedName>
    <definedName name="GWEGTew_1" localSheetId="8">#REF!</definedName>
    <definedName name="GWEGTew_1" localSheetId="3">#REF!</definedName>
    <definedName name="GWEGTew_1" localSheetId="5">#REF!</definedName>
    <definedName name="GWEGTew_1" localSheetId="4">#REF!</definedName>
    <definedName name="GWEGTew_1">#REF!</definedName>
    <definedName name="gwgtergyr" localSheetId="7">#REF!</definedName>
    <definedName name="gwgtergyr" localSheetId="8">#REF!</definedName>
    <definedName name="gwgtergyr" localSheetId="3">#REF!</definedName>
    <definedName name="gwgtergyr" localSheetId="5">#REF!</definedName>
    <definedName name="gwgtergyr" localSheetId="4">#REF!</definedName>
    <definedName name="gwgtergyr">#REF!</definedName>
    <definedName name="GYKV" localSheetId="7">#REF!</definedName>
    <definedName name="GYKV" localSheetId="8">#REF!</definedName>
    <definedName name="GYKV" localSheetId="3">#REF!</definedName>
    <definedName name="GYKV" localSheetId="5">#REF!</definedName>
    <definedName name="GYKV" localSheetId="4">#REF!</definedName>
    <definedName name="GYKV">#REF!</definedName>
    <definedName name="hamza" localSheetId="7">#REF!</definedName>
    <definedName name="hamza" localSheetId="8">#REF!</definedName>
    <definedName name="hamza" localSheetId="3">#REF!</definedName>
    <definedName name="hamza" localSheetId="5">#REF!</definedName>
    <definedName name="hamza" localSheetId="4">#REF!</definedName>
    <definedName name="hamza">#REF!</definedName>
    <definedName name="hb" localSheetId="7">#REF!</definedName>
    <definedName name="hb" localSheetId="8">#REF!</definedName>
    <definedName name="hb" localSheetId="3">#REF!</definedName>
    <definedName name="hb" localSheetId="5">#REF!</definedName>
    <definedName name="hb" localSheetId="4">#REF!</definedName>
    <definedName name="hb">#REF!</definedName>
    <definedName name="hbn" localSheetId="7">#REF!</definedName>
    <definedName name="hbn" localSheetId="8">#REF!</definedName>
    <definedName name="hbn" localSheetId="3">#REF!</definedName>
    <definedName name="hbn" localSheetId="5">#REF!</definedName>
    <definedName name="hbn" localSheetId="4">#REF!</definedName>
    <definedName name="hbn">#REF!</definedName>
    <definedName name="hfgh" localSheetId="7">#REF!</definedName>
    <definedName name="hfgh" localSheetId="8">#REF!</definedName>
    <definedName name="hfgh" localSheetId="3">#REF!</definedName>
    <definedName name="hfgh" localSheetId="5">#REF!</definedName>
    <definedName name="hfgh" localSheetId="4">#REF!</definedName>
    <definedName name="hfgh">#REF!</definedName>
    <definedName name="hfhgf" localSheetId="7">#REF!</definedName>
    <definedName name="hfhgf" localSheetId="8">#REF!</definedName>
    <definedName name="hfhgf" localSheetId="3">#REF!</definedName>
    <definedName name="hfhgf" localSheetId="5">#REF!</definedName>
    <definedName name="hfhgf" localSheetId="4">#REF!</definedName>
    <definedName name="hfhgf">#REF!</definedName>
    <definedName name="hgfhfghgh" localSheetId="7">#REF!</definedName>
    <definedName name="hgfhfghgh" localSheetId="8">#REF!</definedName>
    <definedName name="hgfhfghgh" localSheetId="3">#REF!</definedName>
    <definedName name="hgfhfghgh" localSheetId="5">#REF!</definedName>
    <definedName name="hgfhfghgh" localSheetId="4">#REF!</definedName>
    <definedName name="hgfhfghgh">#REF!</definedName>
    <definedName name="hgkhkg" localSheetId="7">#REF!</definedName>
    <definedName name="hgkhkg" localSheetId="8">#REF!</definedName>
    <definedName name="hgkhkg" localSheetId="3">#REF!</definedName>
    <definedName name="hgkhkg" localSheetId="5">#REF!</definedName>
    <definedName name="hgkhkg" localSheetId="4">#REF!</definedName>
    <definedName name="hgkhkg">#REF!</definedName>
    <definedName name="hhfgh" localSheetId="7">#REF!</definedName>
    <definedName name="hhfgh" localSheetId="8">#REF!</definedName>
    <definedName name="hhfgh" localSheetId="3">#REF!</definedName>
    <definedName name="hhfgh" localSheetId="5">#REF!</definedName>
    <definedName name="hhfgh" localSheetId="4">#REF!</definedName>
    <definedName name="hhfgh">#REF!</definedName>
    <definedName name="HHHJ" localSheetId="7">#REF!</definedName>
    <definedName name="HHHJ" localSheetId="8">#REF!</definedName>
    <definedName name="HHHJ" localSheetId="3">#REF!</definedName>
    <definedName name="HHHJ" localSheetId="5">#REF!</definedName>
    <definedName name="HHHJ" localSheetId="4">#REF!</definedName>
    <definedName name="HHHJ">#REF!</definedName>
    <definedName name="HiddenRows" localSheetId="7">#REF!</definedName>
    <definedName name="HiddenRows" localSheetId="8">#REF!</definedName>
    <definedName name="HiddenRows" localSheetId="3">#REF!</definedName>
    <definedName name="HiddenRows" localSheetId="5">#REF!</definedName>
    <definedName name="HiddenRows" localSheetId="4">#REF!</definedName>
    <definedName name="HiddenRows">#REF!</definedName>
    <definedName name="hjdj" localSheetId="7">#REF!</definedName>
    <definedName name="hjdj" localSheetId="8">#REF!</definedName>
    <definedName name="hjdj" localSheetId="3">#REF!</definedName>
    <definedName name="hjdj" localSheetId="5">#REF!</definedName>
    <definedName name="hjdj" localSheetId="4">#REF!</definedName>
    <definedName name="hjdj">#REF!</definedName>
    <definedName name="hjk" localSheetId="7">#REF!</definedName>
    <definedName name="hjk" localSheetId="8">#REF!</definedName>
    <definedName name="hjk" localSheetId="3">#REF!</definedName>
    <definedName name="hjk" localSheetId="5">#REF!</definedName>
    <definedName name="hjk" localSheetId="4">#REF!</definedName>
    <definedName name="hjk">#REF!</definedName>
    <definedName name="hkjjhkhkhk" localSheetId="7">#REF!</definedName>
    <definedName name="hkjjhkhkhk" localSheetId="8">#REF!</definedName>
    <definedName name="hkjjhkhkhk" localSheetId="3">#REF!</definedName>
    <definedName name="hkjjhkhkhk" localSheetId="5">#REF!</definedName>
    <definedName name="hkjjhkhkhk" localSheetId="4">#REF!</definedName>
    <definedName name="hkjjhkhkhk">#REF!</definedName>
    <definedName name="HR_BUDGET" localSheetId="7">#REF!</definedName>
    <definedName name="HR_BUDGET" localSheetId="8">#REF!</definedName>
    <definedName name="HR_BUDGET" localSheetId="3">#REF!</definedName>
    <definedName name="HR_BUDGET" localSheetId="5">#REF!</definedName>
    <definedName name="HR_BUDGET" localSheetId="4">#REF!</definedName>
    <definedName name="HR_BUDGET">#REF!</definedName>
    <definedName name="hshjy" localSheetId="7">#REF!</definedName>
    <definedName name="hshjy" localSheetId="8">#REF!</definedName>
    <definedName name="hshjy" localSheetId="3">#REF!</definedName>
    <definedName name="hshjy" localSheetId="5">#REF!</definedName>
    <definedName name="hshjy" localSheetId="4">#REF!</definedName>
    <definedName name="hshjy">#REF!</definedName>
    <definedName name="hshxdht" localSheetId="7">#REF!</definedName>
    <definedName name="hshxdht" localSheetId="8">#REF!</definedName>
    <definedName name="hshxdht" localSheetId="3">#REF!</definedName>
    <definedName name="hshxdht" localSheetId="5">#REF!</definedName>
    <definedName name="hshxdht" localSheetId="4">#REF!</definedName>
    <definedName name="hshxdht">#REF!</definedName>
    <definedName name="hsyhjtyhj" localSheetId="7">#REF!</definedName>
    <definedName name="hsyhjtyhj" localSheetId="8">#REF!</definedName>
    <definedName name="hsyhjtyhj" localSheetId="3">#REF!</definedName>
    <definedName name="hsyhjtyhj" localSheetId="5">#REF!</definedName>
    <definedName name="hsyhjtyhj" localSheetId="4">#REF!</definedName>
    <definedName name="hsyhjtyhj">#REF!</definedName>
    <definedName name="htrhrsth" localSheetId="7">#REF!</definedName>
    <definedName name="htrhrsth" localSheetId="8">#REF!</definedName>
    <definedName name="htrhrsth" localSheetId="3">#REF!</definedName>
    <definedName name="htrhrsth" localSheetId="5">#REF!</definedName>
    <definedName name="htrhrsth" localSheetId="4">#REF!</definedName>
    <definedName name="htrhrsth">#REF!</definedName>
    <definedName name="hutgfru" localSheetId="7">#REF!</definedName>
    <definedName name="hutgfru" localSheetId="8">#REF!</definedName>
    <definedName name="hutgfru" localSheetId="3">#REF!</definedName>
    <definedName name="hutgfru" localSheetId="5">#REF!</definedName>
    <definedName name="hutgfru" localSheetId="4">#REF!</definedName>
    <definedName name="hutgfru">#REF!</definedName>
    <definedName name="hy" localSheetId="7">#REF!</definedName>
    <definedName name="hy" localSheetId="8">#REF!</definedName>
    <definedName name="hy" localSheetId="3">#REF!</definedName>
    <definedName name="hy" localSheetId="5">#REF!</definedName>
    <definedName name="hy" localSheetId="4">#REF!</definedName>
    <definedName name="hy">#REF!</definedName>
    <definedName name="HYDBN" localSheetId="7">#REF!</definedName>
    <definedName name="HYDBN" localSheetId="8">#REF!</definedName>
    <definedName name="HYDBN" localSheetId="3">#REF!</definedName>
    <definedName name="HYDBN" localSheetId="5">#REF!</definedName>
    <definedName name="HYDBN" localSheetId="4">#REF!</definedName>
    <definedName name="HYDBN">#REF!</definedName>
    <definedName name="i" localSheetId="7">#REF!</definedName>
    <definedName name="i" localSheetId="8">#REF!</definedName>
    <definedName name="i" localSheetId="3">#REF!</definedName>
    <definedName name="i" localSheetId="5">#REF!</definedName>
    <definedName name="i" localSheetId="4">#REF!</definedName>
    <definedName name="i">#REF!</definedName>
    <definedName name="i8uiuyi" localSheetId="7">#REF!</definedName>
    <definedName name="i8uiuyi" localSheetId="8">#REF!</definedName>
    <definedName name="i8uiuyi" localSheetId="3">#REF!</definedName>
    <definedName name="i8uiuyi" localSheetId="5">#REF!</definedName>
    <definedName name="i8uiuyi" localSheetId="4">#REF!</definedName>
    <definedName name="i8uiuyi">#REF!</definedName>
    <definedName name="ihg" localSheetId="7">#REF!</definedName>
    <definedName name="ihg" localSheetId="8">#REF!</definedName>
    <definedName name="ihg" localSheetId="3">#REF!</definedName>
    <definedName name="ihg" localSheetId="5">#REF!</definedName>
    <definedName name="ihg" localSheetId="4">#REF!</definedName>
    <definedName name="ihg">#REF!</definedName>
    <definedName name="iho" localSheetId="7">#REF!</definedName>
    <definedName name="iho" localSheetId="8">#REF!</definedName>
    <definedName name="iho" localSheetId="3">#REF!</definedName>
    <definedName name="iho" localSheetId="5">#REF!</definedName>
    <definedName name="iho" localSheetId="4">#REF!</definedName>
    <definedName name="iho">#REF!</definedName>
    <definedName name="ijn" localSheetId="7">#REF!</definedName>
    <definedName name="ijn" localSheetId="8">#REF!</definedName>
    <definedName name="ijn" localSheetId="3">#REF!</definedName>
    <definedName name="ijn" localSheetId="5">#REF!</definedName>
    <definedName name="ijn" localSheetId="4">#REF!</definedName>
    <definedName name="ijn">#REF!</definedName>
    <definedName name="Imama" localSheetId="7">#REF!</definedName>
    <definedName name="Imama" localSheetId="8">#REF!</definedName>
    <definedName name="Imama" localSheetId="3">#REF!</definedName>
    <definedName name="Imama" localSheetId="5">#REF!</definedName>
    <definedName name="Imama" localSheetId="4">#REF!</definedName>
    <definedName name="Imama">#REF!</definedName>
    <definedName name="inh" localSheetId="7">#REF!</definedName>
    <definedName name="inh" localSheetId="8">#REF!</definedName>
    <definedName name="inh" localSheetId="3">#REF!</definedName>
    <definedName name="inh" localSheetId="5">#REF!</definedName>
    <definedName name="inh" localSheetId="4">#REF!</definedName>
    <definedName name="inh">#REF!</definedName>
    <definedName name="io" localSheetId="7">#REF!</definedName>
    <definedName name="io" localSheetId="8">#REF!</definedName>
    <definedName name="io" localSheetId="3">#REF!</definedName>
    <definedName name="io" localSheetId="5">#REF!</definedName>
    <definedName name="io" localSheetId="4">#REF!</definedName>
    <definedName name="io">#REF!</definedName>
    <definedName name="io8yuou8y" localSheetId="7">#REF!</definedName>
    <definedName name="io8yuou8y" localSheetId="8">#REF!</definedName>
    <definedName name="io8yuou8y" localSheetId="3">#REF!</definedName>
    <definedName name="io8yuou8y" localSheetId="5">#REF!</definedName>
    <definedName name="io8yuou8y" localSheetId="4">#REF!</definedName>
    <definedName name="io8yuou8y">#REF!</definedName>
    <definedName name="ioik" localSheetId="7">#REF!</definedName>
    <definedName name="ioik" localSheetId="8">#REF!</definedName>
    <definedName name="ioik" localSheetId="3">#REF!</definedName>
    <definedName name="ioik" localSheetId="5">#REF!</definedName>
    <definedName name="ioik" localSheetId="4">#REF!</definedName>
    <definedName name="ioik">#REF!</definedName>
    <definedName name="iol" localSheetId="7">#REF!</definedName>
    <definedName name="iol" localSheetId="8">#REF!</definedName>
    <definedName name="iol" localSheetId="3">#REF!</definedName>
    <definedName name="iol" localSheetId="5">#REF!</definedName>
    <definedName name="iol" localSheetId="4">#REF!</definedName>
    <definedName name="iol">#REF!</definedName>
    <definedName name="ioykyoyu" localSheetId="7">#REF!</definedName>
    <definedName name="ioykyoyu" localSheetId="8">#REF!</definedName>
    <definedName name="ioykyoyu" localSheetId="3">#REF!</definedName>
    <definedName name="ioykyoyu" localSheetId="5">#REF!</definedName>
    <definedName name="ioykyoyu" localSheetId="4">#REF!</definedName>
    <definedName name="ioykyoyu">#REF!</definedName>
    <definedName name="iu" localSheetId="7">#REF!</definedName>
    <definedName name="iu" localSheetId="8">#REF!</definedName>
    <definedName name="iu" localSheetId="3">#REF!</definedName>
    <definedName name="iu" localSheetId="5">#REF!</definedName>
    <definedName name="iu" localSheetId="4">#REF!</definedName>
    <definedName name="iu">#REF!</definedName>
    <definedName name="iuh" localSheetId="7">#REF!</definedName>
    <definedName name="iuh" localSheetId="8">#REF!</definedName>
    <definedName name="iuh" localSheetId="3">#REF!</definedName>
    <definedName name="iuh" localSheetId="5">#REF!</definedName>
    <definedName name="iuh" localSheetId="4">#REF!</definedName>
    <definedName name="iuh">#REF!</definedName>
    <definedName name="iui" localSheetId="7">#REF!</definedName>
    <definedName name="iui" localSheetId="8">#REF!</definedName>
    <definedName name="iui" localSheetId="3">#REF!</definedName>
    <definedName name="iui" localSheetId="5">#REF!</definedName>
    <definedName name="iui" localSheetId="4">#REF!</definedName>
    <definedName name="iui">#REF!</definedName>
    <definedName name="iuiou" localSheetId="7">#REF!</definedName>
    <definedName name="iuiou" localSheetId="8">#REF!</definedName>
    <definedName name="iuiou" localSheetId="3">#REF!</definedName>
    <definedName name="iuiou" localSheetId="5">#REF!</definedName>
    <definedName name="iuiou" localSheetId="4">#REF!</definedName>
    <definedName name="iuiou">#REF!</definedName>
    <definedName name="iuk" localSheetId="7">#REF!</definedName>
    <definedName name="iuk" localSheetId="8">#REF!</definedName>
    <definedName name="iuk" localSheetId="3">#REF!</definedName>
    <definedName name="iuk" localSheetId="5">#REF!</definedName>
    <definedName name="iuk" localSheetId="4">#REF!</definedName>
    <definedName name="iuk">#REF!</definedName>
    <definedName name="iukh" localSheetId="7">#REF!</definedName>
    <definedName name="iukh" localSheetId="8">#REF!</definedName>
    <definedName name="iukh" localSheetId="3">#REF!</definedName>
    <definedName name="iukh" localSheetId="5">#REF!</definedName>
    <definedName name="iukh" localSheetId="4">#REF!</definedName>
    <definedName name="iukh">#REF!</definedName>
    <definedName name="iulouy" localSheetId="7">#REF!</definedName>
    <definedName name="iulouy" localSheetId="8">#REF!</definedName>
    <definedName name="iulouy" localSheetId="3">#REF!</definedName>
    <definedName name="iulouy" localSheetId="5">#REF!</definedName>
    <definedName name="iulouy" localSheetId="4">#REF!</definedName>
    <definedName name="iulouy">#REF!</definedName>
    <definedName name="iuyy" localSheetId="7">#REF!</definedName>
    <definedName name="iuyy" localSheetId="8">#REF!</definedName>
    <definedName name="iuyy" localSheetId="3">#REF!</definedName>
    <definedName name="iuyy" localSheetId="5">#REF!</definedName>
    <definedName name="iuyy" localSheetId="4">#REF!</definedName>
    <definedName name="iuyy">#REF!</definedName>
    <definedName name="Jarryd" localSheetId="7">#REF!</definedName>
    <definedName name="Jarryd" localSheetId="8">#REF!</definedName>
    <definedName name="Jarryd" localSheetId="3">#REF!</definedName>
    <definedName name="Jarryd" localSheetId="5">#REF!</definedName>
    <definedName name="Jarryd" localSheetId="4">#REF!</definedName>
    <definedName name="Jarryd">#REF!</definedName>
    <definedName name="jfkflf" localSheetId="7">#REF!</definedName>
    <definedName name="jfkflf" localSheetId="8">#REF!</definedName>
    <definedName name="jfkflf" localSheetId="3">#REF!</definedName>
    <definedName name="jfkflf" localSheetId="5">#REF!</definedName>
    <definedName name="jfkflf" localSheetId="4">#REF!</definedName>
    <definedName name="jfkflf">#REF!</definedName>
    <definedName name="jg" localSheetId="7">#REF!</definedName>
    <definedName name="jg" localSheetId="8">#REF!</definedName>
    <definedName name="jg" localSheetId="3">#REF!</definedName>
    <definedName name="jg" localSheetId="5">#REF!</definedName>
    <definedName name="jg" localSheetId="4">#REF!</definedName>
    <definedName name="jg">#REF!</definedName>
    <definedName name="jh" localSheetId="7">#REF!</definedName>
    <definedName name="jh" localSheetId="8">#REF!</definedName>
    <definedName name="jh" localSheetId="3">#REF!</definedName>
    <definedName name="jh" localSheetId="5">#REF!</definedName>
    <definedName name="jh" localSheetId="4">#REF!</definedName>
    <definedName name="jh">#REF!</definedName>
    <definedName name="jh_1" localSheetId="7">#REF!</definedName>
    <definedName name="jh_1" localSheetId="8">#REF!</definedName>
    <definedName name="jh_1" localSheetId="3">#REF!</definedName>
    <definedName name="jh_1" localSheetId="5">#REF!</definedName>
    <definedName name="jh_1" localSheetId="4">#REF!</definedName>
    <definedName name="jh_1">#REF!</definedName>
    <definedName name="jhdjhd" localSheetId="7">#REF!</definedName>
    <definedName name="jhdjhd" localSheetId="8">#REF!</definedName>
    <definedName name="jhdjhd" localSheetId="3">#REF!</definedName>
    <definedName name="jhdjhd" localSheetId="5">#REF!</definedName>
    <definedName name="jhdjhd" localSheetId="4">#REF!</definedName>
    <definedName name="jhdjhd">#REF!</definedName>
    <definedName name="jhg" localSheetId="7">#REF!</definedName>
    <definedName name="jhg" localSheetId="8">#REF!</definedName>
    <definedName name="jhg" localSheetId="3">#REF!</definedName>
    <definedName name="jhg" localSheetId="5">#REF!</definedName>
    <definedName name="jhg" localSheetId="4">#REF!</definedName>
    <definedName name="jhg">#REF!</definedName>
    <definedName name="jjj" localSheetId="7">#REF!</definedName>
    <definedName name="jjj" localSheetId="8">#REF!</definedName>
    <definedName name="jjj" localSheetId="3">#REF!</definedName>
    <definedName name="jjj" localSheetId="5">#REF!</definedName>
    <definedName name="jjj" localSheetId="4">#REF!</definedName>
    <definedName name="jjj">#REF!</definedName>
    <definedName name="jjuu" localSheetId="7">#REF!</definedName>
    <definedName name="jjuu" localSheetId="8">#REF!</definedName>
    <definedName name="jjuu" localSheetId="3">#REF!</definedName>
    <definedName name="jjuu" localSheetId="5">#REF!</definedName>
    <definedName name="jjuu" localSheetId="4">#REF!</definedName>
    <definedName name="jjuu">#REF!</definedName>
    <definedName name="jk" localSheetId="7">#REF!</definedName>
    <definedName name="jk" localSheetId="8">#REF!</definedName>
    <definedName name="jk" localSheetId="3">#REF!</definedName>
    <definedName name="jk" localSheetId="5">#REF!</definedName>
    <definedName name="jk" localSheetId="4">#REF!</definedName>
    <definedName name="jk">#REF!</definedName>
    <definedName name="jk.j.oi" localSheetId="7">#REF!</definedName>
    <definedName name="jk.j.oi" localSheetId="8">#REF!</definedName>
    <definedName name="jk.j.oi" localSheetId="3">#REF!</definedName>
    <definedName name="jk.j.oi" localSheetId="5">#REF!</definedName>
    <definedName name="jk.j.oi" localSheetId="4">#REF!</definedName>
    <definedName name="jk.j.oi">#REF!</definedName>
    <definedName name="JK_1" localSheetId="7">#REF!</definedName>
    <definedName name="JK_1" localSheetId="8">#REF!</definedName>
    <definedName name="JK_1" localSheetId="3">#REF!</definedName>
    <definedName name="JK_1" localSheetId="5">#REF!</definedName>
    <definedName name="JK_1" localSheetId="4">#REF!</definedName>
    <definedName name="JK_1">#REF!</definedName>
    <definedName name="JKGHJ" localSheetId="7">#REF!</definedName>
    <definedName name="JKGHJ" localSheetId="8">#REF!</definedName>
    <definedName name="JKGHJ" localSheetId="3">#REF!</definedName>
    <definedName name="JKGHJ" localSheetId="5">#REF!</definedName>
    <definedName name="JKGHJ" localSheetId="4">#REF!</definedName>
    <definedName name="JKGHJ">#REF!</definedName>
    <definedName name="JKGKJHK" localSheetId="7">#REF!</definedName>
    <definedName name="JKGKJHK" localSheetId="8">#REF!</definedName>
    <definedName name="JKGKJHK" localSheetId="3">#REF!</definedName>
    <definedName name="JKGKJHK" localSheetId="5">#REF!</definedName>
    <definedName name="JKGKJHK" localSheetId="4">#REF!</definedName>
    <definedName name="JKGKJHK">#REF!</definedName>
    <definedName name="jkljljkl" localSheetId="7">#REF!</definedName>
    <definedName name="jkljljkl" localSheetId="8">#REF!</definedName>
    <definedName name="jkljljkl" localSheetId="3">#REF!</definedName>
    <definedName name="jkljljkl" localSheetId="5">#REF!</definedName>
    <definedName name="jkljljkl" localSheetId="4">#REF!</definedName>
    <definedName name="jkljljkl">#REF!</definedName>
    <definedName name="jktrujij" localSheetId="7">#REF!</definedName>
    <definedName name="jktrujij" localSheetId="8">#REF!</definedName>
    <definedName name="jktrujij" localSheetId="3">#REF!</definedName>
    <definedName name="jktrujij" localSheetId="5">#REF!</definedName>
    <definedName name="jktrujij" localSheetId="4">#REF!</definedName>
    <definedName name="jktrujij">#REF!</definedName>
    <definedName name="jktukk" localSheetId="7">#REF!</definedName>
    <definedName name="jktukk" localSheetId="8">#REF!</definedName>
    <definedName name="jktukk" localSheetId="3">#REF!</definedName>
    <definedName name="jktukk" localSheetId="5">#REF!</definedName>
    <definedName name="jktukk" localSheetId="4">#REF!</definedName>
    <definedName name="jktukk">#REF!</definedName>
    <definedName name="jky" localSheetId="7">#REF!</definedName>
    <definedName name="jky" localSheetId="8">#REF!</definedName>
    <definedName name="jky" localSheetId="3">#REF!</definedName>
    <definedName name="jky" localSheetId="5">#REF!</definedName>
    <definedName name="jky" localSheetId="4">#REF!</definedName>
    <definedName name="jky">#REF!</definedName>
    <definedName name="JMVJMV" localSheetId="7">#REF!</definedName>
    <definedName name="JMVJMV" localSheetId="8">#REF!</definedName>
    <definedName name="JMVJMV" localSheetId="3">#REF!</definedName>
    <definedName name="JMVJMV" localSheetId="5">#REF!</definedName>
    <definedName name="JMVJMV" localSheetId="4">#REF!</definedName>
    <definedName name="JMVJMV">#REF!</definedName>
    <definedName name="jtyhjswjy" localSheetId="7">#REF!</definedName>
    <definedName name="jtyhjswjy" localSheetId="8">#REF!</definedName>
    <definedName name="jtyhjswjy" localSheetId="3">#REF!</definedName>
    <definedName name="jtyhjswjy" localSheetId="5">#REF!</definedName>
    <definedName name="jtyhjswjy" localSheetId="4">#REF!</definedName>
    <definedName name="jtyhjswjy">#REF!</definedName>
    <definedName name="KGHJF" localSheetId="7">#REF!</definedName>
    <definedName name="KGHJF" localSheetId="8">#REF!</definedName>
    <definedName name="KGHJF" localSheetId="3">#REF!</definedName>
    <definedName name="KGHJF" localSheetId="5">#REF!</definedName>
    <definedName name="KGHJF" localSheetId="4">#REF!</definedName>
    <definedName name="KGHJF">#REF!</definedName>
    <definedName name="kgj" localSheetId="7">#REF!</definedName>
    <definedName name="kgj" localSheetId="8">#REF!</definedName>
    <definedName name="kgj" localSheetId="3">#REF!</definedName>
    <definedName name="kgj" localSheetId="5">#REF!</definedName>
    <definedName name="kgj" localSheetId="4">#REF!</definedName>
    <definedName name="kgj">#REF!</definedName>
    <definedName name="kgjfgjgj" localSheetId="7">#REF!</definedName>
    <definedName name="kgjfgjgj" localSheetId="8">#REF!</definedName>
    <definedName name="kgjfgjgj" localSheetId="3">#REF!</definedName>
    <definedName name="kgjfgjgj" localSheetId="5">#REF!</definedName>
    <definedName name="kgjfgjgj" localSheetId="4">#REF!</definedName>
    <definedName name="kgjfgjgj">#REF!</definedName>
    <definedName name="khgfkhgf" localSheetId="7">#REF!</definedName>
    <definedName name="khgfkhgf" localSheetId="8">#REF!</definedName>
    <definedName name="khgfkhgf" localSheetId="3">#REF!</definedName>
    <definedName name="khgfkhgf" localSheetId="5">#REF!</definedName>
    <definedName name="khgfkhgf" localSheetId="4">#REF!</definedName>
    <definedName name="khgfkhgf">#REF!</definedName>
    <definedName name="kij" localSheetId="7">#REF!</definedName>
    <definedName name="kij" localSheetId="8">#REF!</definedName>
    <definedName name="kij" localSheetId="3">#REF!</definedName>
    <definedName name="kij" localSheetId="5">#REF!</definedName>
    <definedName name="kij" localSheetId="4">#REF!</definedName>
    <definedName name="kij">#REF!</definedName>
    <definedName name="kiko" localSheetId="3">#REF!</definedName>
    <definedName name="kiko">#REF!</definedName>
    <definedName name="KILOPL" localSheetId="7">#REF!</definedName>
    <definedName name="KILOPL" localSheetId="8">#REF!</definedName>
    <definedName name="KILOPL" localSheetId="3">#REF!</definedName>
    <definedName name="KILOPL" localSheetId="5">#REF!</definedName>
    <definedName name="KILOPL" localSheetId="4">#REF!</definedName>
    <definedName name="KILOPL">#REF!</definedName>
    <definedName name="kiop" localSheetId="7">#REF!</definedName>
    <definedName name="kiop" localSheetId="8">#REF!</definedName>
    <definedName name="kiop" localSheetId="3">#REF!</definedName>
    <definedName name="kiop" localSheetId="5">#REF!</definedName>
    <definedName name="kiop" localSheetId="4">#REF!</definedName>
    <definedName name="kiop">#REF!</definedName>
    <definedName name="kj" localSheetId="7">#REF!</definedName>
    <definedName name="kj" localSheetId="8">#REF!</definedName>
    <definedName name="kj" localSheetId="3">#REF!</definedName>
    <definedName name="kj" localSheetId="5">#REF!</definedName>
    <definedName name="kj" localSheetId="4">#REF!</definedName>
    <definedName name="kj">#REF!</definedName>
    <definedName name="kjhkj" localSheetId="7">#REF!</definedName>
    <definedName name="kjhkj" localSheetId="8">#REF!</definedName>
    <definedName name="kjhkj" localSheetId="3">#REF!</definedName>
    <definedName name="kjhkj" localSheetId="5">#REF!</definedName>
    <definedName name="kjhkj" localSheetId="4">#REF!</definedName>
    <definedName name="kjhkj">#REF!</definedName>
    <definedName name="kjhkj_1" localSheetId="7">#REF!</definedName>
    <definedName name="kjhkj_1" localSheetId="8">#REF!</definedName>
    <definedName name="kjhkj_1" localSheetId="3">#REF!</definedName>
    <definedName name="kjhkj_1" localSheetId="5">#REF!</definedName>
    <definedName name="kjhkj_1" localSheetId="4">#REF!</definedName>
    <definedName name="kjhkj_1">#REF!</definedName>
    <definedName name="KJUIOL" localSheetId="7">#REF!</definedName>
    <definedName name="KJUIOL" localSheetId="8">#REF!</definedName>
    <definedName name="KJUIOL" localSheetId="3">#REF!</definedName>
    <definedName name="KJUIOL" localSheetId="5">#REF!</definedName>
    <definedName name="KJUIOL" localSheetId="4">#REF!</definedName>
    <definedName name="KJUIOL">#REF!</definedName>
    <definedName name="kk_1" localSheetId="7">#REF!</definedName>
    <definedName name="kk_1" localSheetId="8">#REF!</definedName>
    <definedName name="kk_1" localSheetId="3">#REF!</definedName>
    <definedName name="kk_1" localSheetId="5">#REF!</definedName>
    <definedName name="kk_1" localSheetId="4">#REF!</definedName>
    <definedName name="kk_1">#REF!</definedName>
    <definedName name="kklmlk" localSheetId="7">#REF!</definedName>
    <definedName name="kklmlk" localSheetId="8">#REF!</definedName>
    <definedName name="kklmlk" localSheetId="3">#REF!</definedName>
    <definedName name="kklmlk" localSheetId="5">#REF!</definedName>
    <definedName name="kklmlk" localSheetId="4">#REF!</definedName>
    <definedName name="kklmlk">#REF!</definedName>
    <definedName name="klo" localSheetId="7">#REF!</definedName>
    <definedName name="klo" localSheetId="8">#REF!</definedName>
    <definedName name="klo" localSheetId="3">#REF!</definedName>
    <definedName name="klo" localSheetId="5">#REF!</definedName>
    <definedName name="klo" localSheetId="4">#REF!</definedName>
    <definedName name="klo">#REF!</definedName>
    <definedName name="KLOP" localSheetId="7">#REF!</definedName>
    <definedName name="KLOP" localSheetId="8">#REF!</definedName>
    <definedName name="KLOP" localSheetId="3">#REF!</definedName>
    <definedName name="KLOP" localSheetId="5">#REF!</definedName>
    <definedName name="KLOP" localSheetId="4">#REF!</definedName>
    <definedName name="KLOP">#REF!</definedName>
    <definedName name="KNVHDF" localSheetId="7">#REF!</definedName>
    <definedName name="KNVHDF" localSheetId="8">#REF!</definedName>
    <definedName name="KNVHDF" localSheetId="3">#REF!</definedName>
    <definedName name="KNVHDF" localSheetId="5">#REF!</definedName>
    <definedName name="KNVHDF" localSheetId="4">#REF!</definedName>
    <definedName name="KNVHDF">#REF!</definedName>
    <definedName name="kp" localSheetId="7">#REF!</definedName>
    <definedName name="kp" localSheetId="8">#REF!</definedName>
    <definedName name="kp" localSheetId="3">#REF!</definedName>
    <definedName name="kp" localSheetId="5">#REF!</definedName>
    <definedName name="kp" localSheetId="4">#REF!</definedName>
    <definedName name="kp">#REF!</definedName>
    <definedName name="kryk" localSheetId="7">#REF!</definedName>
    <definedName name="kryk" localSheetId="8">#REF!</definedName>
    <definedName name="kryk" localSheetId="3">#REF!</definedName>
    <definedName name="kryk" localSheetId="5">#REF!</definedName>
    <definedName name="kryk" localSheetId="4">#REF!</definedName>
    <definedName name="kryk">#REF!</definedName>
    <definedName name="kuy" localSheetId="7">#REF!</definedName>
    <definedName name="kuy" localSheetId="8">#REF!</definedName>
    <definedName name="kuy" localSheetId="3">#REF!</definedName>
    <definedName name="kuy" localSheetId="5">#REF!</definedName>
    <definedName name="kuy" localSheetId="4">#REF!</definedName>
    <definedName name="kuy">#REF!</definedName>
    <definedName name="KYFC" localSheetId="7">#REF!</definedName>
    <definedName name="KYFC" localSheetId="8">#REF!</definedName>
    <definedName name="KYFC" localSheetId="3">#REF!</definedName>
    <definedName name="KYFC" localSheetId="5">#REF!</definedName>
    <definedName name="KYFC" localSheetId="4">#REF!</definedName>
    <definedName name="KYFC">#REF!</definedName>
    <definedName name="KYSTH" localSheetId="7">#REF!</definedName>
    <definedName name="KYSTH" localSheetId="8">#REF!</definedName>
    <definedName name="KYSTH" localSheetId="3">#REF!</definedName>
    <definedName name="KYSTH" localSheetId="5">#REF!</definedName>
    <definedName name="KYSTH" localSheetId="4">#REF!</definedName>
    <definedName name="KYSTH">#REF!</definedName>
    <definedName name="l" localSheetId="7">#REF!</definedName>
    <definedName name="l" localSheetId="8">#REF!</definedName>
    <definedName name="l" localSheetId="3">#REF!</definedName>
    <definedName name="l" localSheetId="5">#REF!</definedName>
    <definedName name="l" localSheetId="4">#REF!</definedName>
    <definedName name="l">#REF!</definedName>
    <definedName name="level" localSheetId="7">#REF!</definedName>
    <definedName name="level" localSheetId="8">#REF!</definedName>
    <definedName name="level" localSheetId="3">#REF!</definedName>
    <definedName name="level" localSheetId="5">#REF!</definedName>
    <definedName name="level" localSheetId="4">#REF!</definedName>
    <definedName name="level">#REF!</definedName>
    <definedName name="level3" localSheetId="7">#REF!</definedName>
    <definedName name="level3" localSheetId="8">#REF!</definedName>
    <definedName name="level3" localSheetId="3">#REF!</definedName>
    <definedName name="level3" localSheetId="5">#REF!</definedName>
    <definedName name="level3" localSheetId="4">#REF!</definedName>
    <definedName name="level3">#REF!</definedName>
    <definedName name="lgoguliu" localSheetId="7">#REF!</definedName>
    <definedName name="lgoguliu" localSheetId="8">#REF!</definedName>
    <definedName name="lgoguliu" localSheetId="3">#REF!</definedName>
    <definedName name="lgoguliu" localSheetId="5">#REF!</definedName>
    <definedName name="lgoguliu" localSheetId="4">#REF!</definedName>
    <definedName name="lgoguliu">#REF!</definedName>
    <definedName name="LHHC" localSheetId="7">#REF!</definedName>
    <definedName name="LHHC" localSheetId="8">#REF!</definedName>
    <definedName name="LHHC" localSheetId="3">#REF!</definedName>
    <definedName name="LHHC" localSheetId="5">#REF!</definedName>
    <definedName name="LHHC" localSheetId="4">#REF!</definedName>
    <definedName name="LHHC">#REF!</definedName>
    <definedName name="LK" localSheetId="7">#REF!</definedName>
    <definedName name="LK" localSheetId="8">#REF!</definedName>
    <definedName name="LK" localSheetId="3">#REF!</definedName>
    <definedName name="LK" localSheetId="5">#REF!</definedName>
    <definedName name="LK" localSheetId="4">#REF!</definedName>
    <definedName name="LK">#REF!</definedName>
    <definedName name="lkii" localSheetId="7">#REF!</definedName>
    <definedName name="lkii" localSheetId="8">#REF!</definedName>
    <definedName name="lkii" localSheetId="3">#REF!</definedName>
    <definedName name="lkii" localSheetId="5">#REF!</definedName>
    <definedName name="lkii" localSheetId="4">#REF!</definedName>
    <definedName name="lkii">#REF!</definedName>
    <definedName name="LKIO" localSheetId="7">#REF!</definedName>
    <definedName name="LKIO" localSheetId="8">#REF!</definedName>
    <definedName name="LKIO" localSheetId="3">#REF!</definedName>
    <definedName name="LKIO" localSheetId="5">#REF!</definedName>
    <definedName name="LKIO" localSheetId="4">#REF!</definedName>
    <definedName name="LKIO">#REF!</definedName>
    <definedName name="LKIOJK" localSheetId="7">#REF!</definedName>
    <definedName name="LKIOJK" localSheetId="8">#REF!</definedName>
    <definedName name="LKIOJK" localSheetId="3">#REF!</definedName>
    <definedName name="LKIOJK" localSheetId="5">#REF!</definedName>
    <definedName name="LKIOJK" localSheetId="4">#REF!</definedName>
    <definedName name="LKIOJK">#REF!</definedName>
    <definedName name="lkjikjoi" localSheetId="7">#REF!</definedName>
    <definedName name="lkjikjoi" localSheetId="8">#REF!</definedName>
    <definedName name="lkjikjoi" localSheetId="3">#REF!</definedName>
    <definedName name="lkjikjoi" localSheetId="5">#REF!</definedName>
    <definedName name="lkjikjoi" localSheetId="4">#REF!</definedName>
    <definedName name="lkjikjoi">#REF!</definedName>
    <definedName name="LKL" localSheetId="7">#REF!</definedName>
    <definedName name="LKL" localSheetId="8">#REF!</definedName>
    <definedName name="LKL" localSheetId="3">#REF!</definedName>
    <definedName name="LKL" localSheetId="5">#REF!</definedName>
    <definedName name="LKL" localSheetId="4">#REF!</definedName>
    <definedName name="LKL">#REF!</definedName>
    <definedName name="LKL_1" localSheetId="7">#REF!</definedName>
    <definedName name="LKL_1" localSheetId="8">#REF!</definedName>
    <definedName name="LKL_1" localSheetId="3">#REF!</definedName>
    <definedName name="LKL_1" localSheetId="5">#REF!</definedName>
    <definedName name="LKL_1" localSheetId="4">#REF!</definedName>
    <definedName name="LKL_1">#REF!</definedName>
    <definedName name="ll_1" localSheetId="7">#REF!</definedName>
    <definedName name="ll_1" localSheetId="8">#REF!</definedName>
    <definedName name="ll_1" localSheetId="3">#REF!</definedName>
    <definedName name="ll_1" localSheetId="5">#REF!</definedName>
    <definedName name="ll_1" localSheetId="4">#REF!</definedName>
    <definedName name="ll_1">#REF!</definedName>
    <definedName name="lllll" localSheetId="7">#REF!</definedName>
    <definedName name="lllll" localSheetId="8">#REF!</definedName>
    <definedName name="lllll" localSheetId="3">#REF!</definedName>
    <definedName name="lllll" localSheetId="5">#REF!</definedName>
    <definedName name="lllll" localSheetId="4">#REF!</definedName>
    <definedName name="lllll">#REF!</definedName>
    <definedName name="lllll_1" localSheetId="7">#REF!</definedName>
    <definedName name="lllll_1" localSheetId="8">#REF!</definedName>
    <definedName name="lllll_1" localSheetId="3">#REF!</definedName>
    <definedName name="lllll_1" localSheetId="5">#REF!</definedName>
    <definedName name="lllll_1" localSheetId="4">#REF!</definedName>
    <definedName name="lllll_1">#REF!</definedName>
    <definedName name="lllo" localSheetId="7">#REF!</definedName>
    <definedName name="lllo" localSheetId="8">#REF!</definedName>
    <definedName name="lllo" localSheetId="3">#REF!</definedName>
    <definedName name="lllo" localSheetId="5">#REF!</definedName>
    <definedName name="lllo" localSheetId="4">#REF!</definedName>
    <definedName name="lllo">#REF!</definedName>
    <definedName name="loiy" localSheetId="7">#REF!</definedName>
    <definedName name="loiy" localSheetId="8">#REF!</definedName>
    <definedName name="loiy" localSheetId="3">#REF!</definedName>
    <definedName name="loiy" localSheetId="5">#REF!</definedName>
    <definedName name="loiy" localSheetId="4">#REF!</definedName>
    <definedName name="loiy">#REF!</definedName>
    <definedName name="LOP" localSheetId="7">#REF!</definedName>
    <definedName name="LOP" localSheetId="8">#REF!</definedName>
    <definedName name="LOP" localSheetId="3">#REF!</definedName>
    <definedName name="LOP" localSheetId="5">#REF!</definedName>
    <definedName name="LOP" localSheetId="4">#REF!</definedName>
    <definedName name="LOP">#REF!</definedName>
    <definedName name="lpok" localSheetId="7">#REF!</definedName>
    <definedName name="lpok" localSheetId="8">#REF!</definedName>
    <definedName name="lpok" localSheetId="3">#REF!</definedName>
    <definedName name="lpok" localSheetId="5">#REF!</definedName>
    <definedName name="lpok" localSheetId="4">#REF!</definedName>
    <definedName name="lpok">#REF!</definedName>
    <definedName name="ma" localSheetId="7">#REF!</definedName>
    <definedName name="ma" localSheetId="8">#REF!</definedName>
    <definedName name="ma" localSheetId="3">#REF!</definedName>
    <definedName name="ma" localSheetId="5">#REF!</definedName>
    <definedName name="ma" localSheetId="4">#REF!</definedName>
    <definedName name="ma">#REF!</definedName>
    <definedName name="mat" localSheetId="7">#REF!</definedName>
    <definedName name="mat" localSheetId="8">#REF!</definedName>
    <definedName name="mat" localSheetId="3">#REF!</definedName>
    <definedName name="mat" localSheetId="5">#REF!</definedName>
    <definedName name="mat" localSheetId="4">#REF!</definedName>
    <definedName name="mat">#REF!</definedName>
    <definedName name="MATERIAL" localSheetId="7">#REF!</definedName>
    <definedName name="MATERIAL" localSheetId="8">#REF!</definedName>
    <definedName name="MATERIAL" localSheetId="3">#REF!</definedName>
    <definedName name="MATERIAL" localSheetId="5">#REF!</definedName>
    <definedName name="MATERIAL" localSheetId="4">#REF!</definedName>
    <definedName name="MATERIAL">#REF!</definedName>
    <definedName name="May" localSheetId="7">#REF!</definedName>
    <definedName name="May" localSheetId="8">#REF!</definedName>
    <definedName name="May" localSheetId="3">#REF!</definedName>
    <definedName name="May" localSheetId="5">#REF!</definedName>
    <definedName name="May" localSheetId="4">#REF!</definedName>
    <definedName name="May">#REF!</definedName>
    <definedName name="MCS" localSheetId="7">#REF!</definedName>
    <definedName name="MCS" localSheetId="8">#REF!</definedName>
    <definedName name="MCS" localSheetId="3">#REF!</definedName>
    <definedName name="MCS" localSheetId="5">#REF!</definedName>
    <definedName name="MCS" localSheetId="4">#REF!</definedName>
    <definedName name="MCS">#REF!</definedName>
    <definedName name="measur" localSheetId="7">#REF!</definedName>
    <definedName name="measur" localSheetId="8">#REF!</definedName>
    <definedName name="measur" localSheetId="3">#REF!</definedName>
    <definedName name="measur" localSheetId="5">#REF!</definedName>
    <definedName name="measur" localSheetId="4">#REF!</definedName>
    <definedName name="measur">#REF!</definedName>
    <definedName name="Mel" localSheetId="7">#REF!</definedName>
    <definedName name="Mel" localSheetId="8">#REF!</definedName>
    <definedName name="Mel" localSheetId="5">#REF!</definedName>
    <definedName name="Mel" localSheetId="4">#REF!</definedName>
    <definedName name="Mel">#REF!</definedName>
    <definedName name="Miss" localSheetId="7">#REF!</definedName>
    <definedName name="Miss" localSheetId="8">#REF!</definedName>
    <definedName name="Miss" localSheetId="3">#REF!</definedName>
    <definedName name="Miss" localSheetId="5">#REF!</definedName>
    <definedName name="Miss" localSheetId="4">#REF!</definedName>
    <definedName name="Miss">#REF!</definedName>
    <definedName name="mjki" localSheetId="7">#REF!</definedName>
    <definedName name="mjki" localSheetId="8">#REF!</definedName>
    <definedName name="mjki" localSheetId="3">#REF!</definedName>
    <definedName name="mjki" localSheetId="5">#REF!</definedName>
    <definedName name="mjki" localSheetId="4">#REF!</definedName>
    <definedName name="mjki">#REF!</definedName>
    <definedName name="MJKILO" localSheetId="7">#REF!</definedName>
    <definedName name="MJKILO" localSheetId="8">#REF!</definedName>
    <definedName name="MJKILO" localSheetId="3">#REF!</definedName>
    <definedName name="MJKILO" localSheetId="5">#REF!</definedName>
    <definedName name="MJKILO" localSheetId="4">#REF!</definedName>
    <definedName name="MJKILO">#REF!</definedName>
    <definedName name="MJKL" localSheetId="7">#REF!</definedName>
    <definedName name="MJKL" localSheetId="8">#REF!</definedName>
    <definedName name="MJKL" localSheetId="3">#REF!</definedName>
    <definedName name="MJKL" localSheetId="5">#REF!</definedName>
    <definedName name="MJKL" localSheetId="4">#REF!</definedName>
    <definedName name="MJKL">#REF!</definedName>
    <definedName name="mkij" localSheetId="7">#REF!</definedName>
    <definedName name="mkij" localSheetId="8">#REF!</definedName>
    <definedName name="mkij" localSheetId="3">#REF!</definedName>
    <definedName name="mkij" localSheetId="5">#REF!</definedName>
    <definedName name="mkij" localSheetId="4">#REF!</definedName>
    <definedName name="mkij">#REF!</definedName>
    <definedName name="mkkll" localSheetId="7">#REF!</definedName>
    <definedName name="mkkll" localSheetId="8">#REF!</definedName>
    <definedName name="mkkll" localSheetId="3">#REF!</definedName>
    <definedName name="mkkll" localSheetId="5">#REF!</definedName>
    <definedName name="mkkll" localSheetId="4">#REF!</definedName>
    <definedName name="mkkll">#REF!</definedName>
    <definedName name="mlk" localSheetId="7">#REF!</definedName>
    <definedName name="mlk" localSheetId="8">#REF!</definedName>
    <definedName name="mlk" localSheetId="3">#REF!</definedName>
    <definedName name="mlk" localSheetId="5">#REF!</definedName>
    <definedName name="mlk" localSheetId="4">#REF!</definedName>
    <definedName name="mlk">#REF!</definedName>
    <definedName name="MNKKLOLO" localSheetId="7">#REF!</definedName>
    <definedName name="MNKKLOLO" localSheetId="8">#REF!</definedName>
    <definedName name="MNKKLOLO" localSheetId="3">#REF!</definedName>
    <definedName name="MNKKLOLO" localSheetId="5">#REF!</definedName>
    <definedName name="MNKKLOLO" localSheetId="4">#REF!</definedName>
    <definedName name="MNKKLOLO">#REF!</definedName>
    <definedName name="mta" localSheetId="7">#REF!</definedName>
    <definedName name="mta" localSheetId="8">#REF!</definedName>
    <definedName name="mta" localSheetId="3">#REF!</definedName>
    <definedName name="mta" localSheetId="5">#REF!</definedName>
    <definedName name="mta" localSheetId="4">#REF!</definedName>
    <definedName name="mta">#REF!</definedName>
    <definedName name="NAME" localSheetId="7">#REF!</definedName>
    <definedName name="NAME" localSheetId="8">#REF!</definedName>
    <definedName name="NAME" localSheetId="3">#REF!</definedName>
    <definedName name="NAME" localSheetId="5">#REF!</definedName>
    <definedName name="NAME" localSheetId="4">#REF!</definedName>
    <definedName name="NAME">#REF!</definedName>
    <definedName name="nddddddddf" localSheetId="7">#REF!</definedName>
    <definedName name="nddddddddf" localSheetId="8">#REF!</definedName>
    <definedName name="nddddddddf" localSheetId="3">#REF!</definedName>
    <definedName name="nddddddddf" localSheetId="5">#REF!</definedName>
    <definedName name="nddddddddf" localSheetId="4">#REF!</definedName>
    <definedName name="nddddddddf">#REF!</definedName>
    <definedName name="NGK" localSheetId="7">#REF!</definedName>
    <definedName name="NGK" localSheetId="8">#REF!</definedName>
    <definedName name="NGK" localSheetId="3">#REF!</definedName>
    <definedName name="NGK" localSheetId="5">#REF!</definedName>
    <definedName name="NGK" localSheetId="4">#REF!</definedName>
    <definedName name="NGK">#REF!</definedName>
    <definedName name="NHG" localSheetId="7">#REF!</definedName>
    <definedName name="NHG" localSheetId="8">#REF!</definedName>
    <definedName name="NHG" localSheetId="3">#REF!</definedName>
    <definedName name="NHG" localSheetId="5">#REF!</definedName>
    <definedName name="NHG" localSheetId="4">#REF!</definedName>
    <definedName name="NHG">#REF!</definedName>
    <definedName name="nmhg" localSheetId="7">#REF!</definedName>
    <definedName name="nmhg" localSheetId="8">#REF!</definedName>
    <definedName name="nmhg" localSheetId="3">#REF!</definedName>
    <definedName name="nmhg" localSheetId="5">#REF!</definedName>
    <definedName name="nmhg" localSheetId="4">#REF!</definedName>
    <definedName name="nmhg">#REF!</definedName>
    <definedName name="NMKL" localSheetId="7">#REF!</definedName>
    <definedName name="NMKL" localSheetId="8">#REF!</definedName>
    <definedName name="NMKL" localSheetId="3">#REF!</definedName>
    <definedName name="NMKL" localSheetId="5">#REF!</definedName>
    <definedName name="NMKL" localSheetId="4">#REF!</definedName>
    <definedName name="NMKL">#REF!</definedName>
    <definedName name="nnn" localSheetId="7">#REF!</definedName>
    <definedName name="nnn" localSheetId="8">#REF!</definedName>
    <definedName name="nnn" localSheetId="3">#REF!</definedName>
    <definedName name="nnn" localSheetId="5">#REF!</definedName>
    <definedName name="nnn" localSheetId="4">#REF!</definedName>
    <definedName name="nnn">#REF!</definedName>
    <definedName name="nnn_1" localSheetId="7">#REF!</definedName>
    <definedName name="nnn_1" localSheetId="8">#REF!</definedName>
    <definedName name="nnn_1" localSheetId="3">#REF!</definedName>
    <definedName name="nnn_1" localSheetId="5">#REF!</definedName>
    <definedName name="nnn_1" localSheetId="4">#REF!</definedName>
    <definedName name="nnn_1">#REF!</definedName>
    <definedName name="nnnnn" localSheetId="7">#REF!</definedName>
    <definedName name="nnnnn" localSheetId="8">#REF!</definedName>
    <definedName name="nnnnn" localSheetId="3">#REF!</definedName>
    <definedName name="nnnnn" localSheetId="5">#REF!</definedName>
    <definedName name="nnnnn" localSheetId="4">#REF!</definedName>
    <definedName name="nnnnn">#REF!</definedName>
    <definedName name="nnnnn_1" localSheetId="7">#REF!</definedName>
    <definedName name="nnnnn_1" localSheetId="8">#REF!</definedName>
    <definedName name="nnnnn_1" localSheetId="3">#REF!</definedName>
    <definedName name="nnnnn_1" localSheetId="5">#REF!</definedName>
    <definedName name="nnnnn_1" localSheetId="4">#REF!</definedName>
    <definedName name="nnnnn_1">#REF!</definedName>
    <definedName name="nnnnnnnnnnnnnnnnnnnnnnnnnnnnnnn" localSheetId="7">#REF!</definedName>
    <definedName name="nnnnnnnnnnnnnnnnnnnnnnnnnnnnnnn" localSheetId="8">#REF!</definedName>
    <definedName name="nnnnnnnnnnnnnnnnnnnnnnnnnnnnnnn" localSheetId="3">#REF!</definedName>
    <definedName name="nnnnnnnnnnnnnnnnnnnnnnnnnnnnnnn" localSheetId="5">#REF!</definedName>
    <definedName name="nnnnnnnnnnnnnnnnnnnnnnnnnnnnnnn" localSheetId="4">#REF!</definedName>
    <definedName name="nnnnnnnnnnnnnnnnnnnnnnnnnnnnnnn">#REF!</definedName>
    <definedName name="nol" localSheetId="7">#REF!</definedName>
    <definedName name="nol" localSheetId="8">#REF!</definedName>
    <definedName name="nol" localSheetId="3">#REF!</definedName>
    <definedName name="nol" localSheetId="5">#REF!</definedName>
    <definedName name="nol" localSheetId="4">#REF!</definedName>
    <definedName name="nol">#REF!</definedName>
    <definedName name="none" localSheetId="7">#REF!</definedName>
    <definedName name="none" localSheetId="8">#REF!</definedName>
    <definedName name="none" localSheetId="3">#REF!</definedName>
    <definedName name="none" localSheetId="5">#REF!</definedName>
    <definedName name="none" localSheetId="4">#REF!</definedName>
    <definedName name="none">#REF!</definedName>
    <definedName name="Notes2" localSheetId="7">#REF!</definedName>
    <definedName name="Notes2" localSheetId="8">#REF!</definedName>
    <definedName name="Notes2" localSheetId="3">#REF!</definedName>
    <definedName name="Notes2" localSheetId="5">#REF!</definedName>
    <definedName name="Notes2" localSheetId="4">#REF!</definedName>
    <definedName name="Notes2">#REF!</definedName>
    <definedName name="Noting" localSheetId="7">#REF!</definedName>
    <definedName name="Noting" localSheetId="8">#REF!</definedName>
    <definedName name="Noting" localSheetId="3">#REF!</definedName>
    <definedName name="Noting" localSheetId="5">#REF!</definedName>
    <definedName name="Noting" localSheetId="4">#REF!</definedName>
    <definedName name="Noting">#REF!</definedName>
    <definedName name="o" localSheetId="7">#REF!</definedName>
    <definedName name="o" localSheetId="8">#REF!</definedName>
    <definedName name="o" localSheetId="3">#REF!</definedName>
    <definedName name="o" localSheetId="5">#REF!</definedName>
    <definedName name="o" localSheetId="4">#REF!</definedName>
    <definedName name="o">#REF!</definedName>
    <definedName name="o9u0piupi" localSheetId="7">#REF!</definedName>
    <definedName name="o9u0piupi" localSheetId="8">#REF!</definedName>
    <definedName name="o9u0piupi" localSheetId="3">#REF!</definedName>
    <definedName name="o9u0piupi" localSheetId="5">#REF!</definedName>
    <definedName name="o9u0piupi" localSheetId="4">#REF!</definedName>
    <definedName name="o9u0piupi">#REF!</definedName>
    <definedName name="oa" localSheetId="3">#REF!</definedName>
    <definedName name="oa">#REF!</definedName>
    <definedName name="oi" localSheetId="7">#REF!</definedName>
    <definedName name="oi" localSheetId="8">#REF!</definedName>
    <definedName name="oi" localSheetId="3">#REF!</definedName>
    <definedName name="oi" localSheetId="5">#REF!</definedName>
    <definedName name="oi" localSheetId="4">#REF!</definedName>
    <definedName name="oi">#REF!</definedName>
    <definedName name="oipu" localSheetId="7">#REF!</definedName>
    <definedName name="oipu" localSheetId="8">#REF!</definedName>
    <definedName name="oipu" localSheetId="3">#REF!</definedName>
    <definedName name="oipu" localSheetId="5">#REF!</definedName>
    <definedName name="oipu" localSheetId="4">#REF!</definedName>
    <definedName name="oipu">#REF!</definedName>
    <definedName name="old_cbay" localSheetId="7">#REF!</definedName>
    <definedName name="old_cbay" localSheetId="8">#REF!</definedName>
    <definedName name="old_cbay" localSheetId="3">#REF!</definedName>
    <definedName name="old_cbay" localSheetId="5">#REF!</definedName>
    <definedName name="old_cbay" localSheetId="4">#REF!</definedName>
    <definedName name="old_cbay">#REF!</definedName>
    <definedName name="old5.1" localSheetId="7">#REF!</definedName>
    <definedName name="old5.1" localSheetId="8">#REF!</definedName>
    <definedName name="old5.1" localSheetId="3">#REF!</definedName>
    <definedName name="old5.1" localSheetId="5">#REF!</definedName>
    <definedName name="old5.1" localSheetId="4">#REF!</definedName>
    <definedName name="old5.1">#REF!</definedName>
    <definedName name="old9.1" localSheetId="7">#REF!</definedName>
    <definedName name="old9.1" localSheetId="8">#REF!</definedName>
    <definedName name="old9.1" localSheetId="3">#REF!</definedName>
    <definedName name="old9.1" localSheetId="5">#REF!</definedName>
    <definedName name="old9.1" localSheetId="4">#REF!</definedName>
    <definedName name="old9.1">#REF!</definedName>
    <definedName name="oooo" localSheetId="7">#REF!</definedName>
    <definedName name="oooo" localSheetId="8">#REF!</definedName>
    <definedName name="oooo" localSheetId="3">#REF!</definedName>
    <definedName name="oooo" localSheetId="5">#REF!</definedName>
    <definedName name="oooo" localSheetId="4">#REF!</definedName>
    <definedName name="oooo">#REF!</definedName>
    <definedName name="OPLKUI" localSheetId="7">#REF!</definedName>
    <definedName name="OPLKUI" localSheetId="8">#REF!</definedName>
    <definedName name="OPLKUI" localSheetId="3">#REF!</definedName>
    <definedName name="OPLKUI" localSheetId="5">#REF!</definedName>
    <definedName name="OPLKUI" localSheetId="4">#REF!</definedName>
    <definedName name="OPLKUI">#REF!</definedName>
    <definedName name="opogd" localSheetId="7">#REF!</definedName>
    <definedName name="opogd" localSheetId="8">#REF!</definedName>
    <definedName name="opogd" localSheetId="3">#REF!</definedName>
    <definedName name="opogd" localSheetId="5">#REF!</definedName>
    <definedName name="opogd" localSheetId="4">#REF!</definedName>
    <definedName name="opogd">#REF!</definedName>
    <definedName name="OrderTable" localSheetId="7">#REF!</definedName>
    <definedName name="OrderTable" localSheetId="8">#REF!</definedName>
    <definedName name="OrderTable" localSheetId="3">#REF!</definedName>
    <definedName name="OrderTable" localSheetId="5">#REF!</definedName>
    <definedName name="OrderTable" localSheetId="4">#REF!</definedName>
    <definedName name="OrderTable">#REF!</definedName>
    <definedName name="p7y" localSheetId="7">#REF!</definedName>
    <definedName name="p7y" localSheetId="8">#REF!</definedName>
    <definedName name="p7y" localSheetId="3">#REF!</definedName>
    <definedName name="p7y" localSheetId="5">#REF!</definedName>
    <definedName name="p7y" localSheetId="4">#REF!</definedName>
    <definedName name="p7y">#REF!</definedName>
    <definedName name="pafegseg" localSheetId="7">#REF!</definedName>
    <definedName name="pafegseg" localSheetId="8">#REF!</definedName>
    <definedName name="pafegseg" localSheetId="3">#REF!</definedName>
    <definedName name="pafegseg" localSheetId="5">#REF!</definedName>
    <definedName name="pafegseg" localSheetId="4">#REF!</definedName>
    <definedName name="pafegseg">#REF!</definedName>
    <definedName name="perbolag" localSheetId="7">#REF!</definedName>
    <definedName name="perbolag" localSheetId="8">#REF!</definedName>
    <definedName name="perbolag" localSheetId="3">#REF!</definedName>
    <definedName name="perbolag" localSheetId="5">#REF!</definedName>
    <definedName name="perbolag" localSheetId="4">#REF!</definedName>
    <definedName name="perbolag">#REF!</definedName>
    <definedName name="perbolagneu" localSheetId="7">#REF!</definedName>
    <definedName name="perbolagneu" localSheetId="8">#REF!</definedName>
    <definedName name="perbolagneu" localSheetId="3">#REF!</definedName>
    <definedName name="perbolagneu" localSheetId="5">#REF!</definedName>
    <definedName name="perbolagneu" localSheetId="4">#REF!</definedName>
    <definedName name="perbolagneu">#REF!</definedName>
    <definedName name="pkml" localSheetId="7">#REF!</definedName>
    <definedName name="pkml" localSheetId="8">#REF!</definedName>
    <definedName name="pkml" localSheetId="3">#REF!</definedName>
    <definedName name="pkml" localSheetId="5">#REF!</definedName>
    <definedName name="pkml" localSheetId="4">#REF!</definedName>
    <definedName name="pkml">#REF!</definedName>
    <definedName name="PLAT" localSheetId="7">#REF!</definedName>
    <definedName name="PLAT" localSheetId="8">#REF!</definedName>
    <definedName name="PLAT" localSheetId="3">#REF!</definedName>
    <definedName name="PLAT" localSheetId="5">#REF!</definedName>
    <definedName name="PLAT" localSheetId="4">#REF!</definedName>
    <definedName name="PLAT">#REF!</definedName>
    <definedName name="PLATFORM" localSheetId="7">#REF!</definedName>
    <definedName name="PLATFORM" localSheetId="8">#REF!</definedName>
    <definedName name="PLATFORM" localSheetId="3">#REF!</definedName>
    <definedName name="PLATFORM" localSheetId="5">#REF!</definedName>
    <definedName name="PLATFORM" localSheetId="4">#REF!</definedName>
    <definedName name="PLATFORM">#REF!</definedName>
    <definedName name="plo" localSheetId="7">#REF!</definedName>
    <definedName name="plo" localSheetId="8">#REF!</definedName>
    <definedName name="plo" localSheetId="3">#REF!</definedName>
    <definedName name="plo" localSheetId="5">#REF!</definedName>
    <definedName name="plo" localSheetId="4">#REF!</definedName>
    <definedName name="plo">#REF!</definedName>
    <definedName name="poi" localSheetId="7">#REF!</definedName>
    <definedName name="poi" localSheetId="8">#REF!</definedName>
    <definedName name="poi" localSheetId="3">#REF!</definedName>
    <definedName name="poi" localSheetId="5">#REF!</definedName>
    <definedName name="poi" localSheetId="4">#REF!</definedName>
    <definedName name="poi">#REF!</definedName>
    <definedName name="POIU" localSheetId="7">#REF!</definedName>
    <definedName name="POIU" localSheetId="8">#REF!</definedName>
    <definedName name="POIU" localSheetId="3">#REF!</definedName>
    <definedName name="POIU" localSheetId="5">#REF!</definedName>
    <definedName name="POIU" localSheetId="4">#REF!</definedName>
    <definedName name="POIU">#REF!</definedName>
    <definedName name="poiujn" localSheetId="7">#REF!</definedName>
    <definedName name="poiujn" localSheetId="8">#REF!</definedName>
    <definedName name="poiujn" localSheetId="3">#REF!</definedName>
    <definedName name="poiujn" localSheetId="5">#REF!</definedName>
    <definedName name="poiujn" localSheetId="4">#REF!</definedName>
    <definedName name="poiujn">#REF!</definedName>
    <definedName name="pojboijioljn" localSheetId="7">#REF!</definedName>
    <definedName name="pojboijioljn" localSheetId="8">#REF!</definedName>
    <definedName name="pojboijioljn" localSheetId="3">#REF!</definedName>
    <definedName name="pojboijioljn" localSheetId="5">#REF!</definedName>
    <definedName name="pojboijioljn" localSheetId="4">#REF!</definedName>
    <definedName name="pojboijioljn">#REF!</definedName>
    <definedName name="ppok" localSheetId="7">#REF!</definedName>
    <definedName name="ppok" localSheetId="8">#REF!</definedName>
    <definedName name="ppok" localSheetId="3">#REF!</definedName>
    <definedName name="ppok" localSheetId="5">#REF!</definedName>
    <definedName name="ppok" localSheetId="4">#REF!</definedName>
    <definedName name="ppok">#REF!</definedName>
    <definedName name="ppp" localSheetId="7">#REF!</definedName>
    <definedName name="ppp" localSheetId="8">#REF!</definedName>
    <definedName name="ppp" localSheetId="3">#REF!</definedName>
    <definedName name="ppp" localSheetId="5">#REF!</definedName>
    <definedName name="ppp" localSheetId="4">#REF!</definedName>
    <definedName name="ppp">#REF!</definedName>
    <definedName name="pppp" localSheetId="7">#REF!</definedName>
    <definedName name="pppp" localSheetId="8">#REF!</definedName>
    <definedName name="pppp" localSheetId="3">#REF!</definedName>
    <definedName name="pppp" localSheetId="5">#REF!</definedName>
    <definedName name="pppp" localSheetId="4">#REF!</definedName>
    <definedName name="pppp">#REF!</definedName>
    <definedName name="ppppppppppppp" localSheetId="7">#REF!</definedName>
    <definedName name="ppppppppppppp" localSheetId="8">#REF!</definedName>
    <definedName name="ppppppppppppp" localSheetId="3">#REF!</definedName>
    <definedName name="ppppppppppppp" localSheetId="5">#REF!</definedName>
    <definedName name="ppppppppppppp" localSheetId="4">#REF!</definedName>
    <definedName name="ppppppppppppp">#REF!</definedName>
    <definedName name="ProdForm" localSheetId="7">#REF!</definedName>
    <definedName name="ProdForm" localSheetId="8">#REF!</definedName>
    <definedName name="ProdForm" localSheetId="3">#REF!</definedName>
    <definedName name="ProdForm" localSheetId="5">#REF!</definedName>
    <definedName name="ProdForm" localSheetId="4">#REF!</definedName>
    <definedName name="ProdForm">#REF!</definedName>
    <definedName name="Product" localSheetId="7">#REF!</definedName>
    <definedName name="Product" localSheetId="8">#REF!</definedName>
    <definedName name="Product" localSheetId="5">#REF!</definedName>
    <definedName name="Product" localSheetId="4">#REF!</definedName>
    <definedName name="Product">#REF!</definedName>
    <definedName name="program" localSheetId="7">#REF!</definedName>
    <definedName name="program" localSheetId="8">#REF!</definedName>
    <definedName name="program" localSheetId="3">#REF!</definedName>
    <definedName name="program" localSheetId="5">#REF!</definedName>
    <definedName name="program" localSheetId="4">#REF!</definedName>
    <definedName name="program">#REF!</definedName>
    <definedName name="pswyry" localSheetId="7">#REF!</definedName>
    <definedName name="pswyry" localSheetId="8">#REF!</definedName>
    <definedName name="pswyry" localSheetId="3">#REF!</definedName>
    <definedName name="pswyry" localSheetId="5">#REF!</definedName>
    <definedName name="pswyry" localSheetId="4">#REF!</definedName>
    <definedName name="pswyry">#REF!</definedName>
    <definedName name="puy" localSheetId="7">#REF!</definedName>
    <definedName name="puy" localSheetId="8">#REF!</definedName>
    <definedName name="puy" localSheetId="3">#REF!</definedName>
    <definedName name="puy" localSheetId="5">#REF!</definedName>
    <definedName name="puy" localSheetId="4">#REF!</definedName>
    <definedName name="puy">#REF!</definedName>
    <definedName name="q" localSheetId="7">#REF!</definedName>
    <definedName name="q" localSheetId="8">#REF!</definedName>
    <definedName name="q" localSheetId="3">#REF!</definedName>
    <definedName name="q" localSheetId="5">#REF!</definedName>
    <definedName name="q" localSheetId="4">#REF!</definedName>
    <definedName name="q">#REF!</definedName>
    <definedName name="q3tqtq" localSheetId="7">#REF!</definedName>
    <definedName name="q3tqtq" localSheetId="8">#REF!</definedName>
    <definedName name="q3tqtq" localSheetId="3">#REF!</definedName>
    <definedName name="q3tqtq" localSheetId="5">#REF!</definedName>
    <definedName name="q3tqtq" localSheetId="4">#REF!</definedName>
    <definedName name="q3tqtq">#REF!</definedName>
    <definedName name="q5ttyr" localSheetId="7">#REF!</definedName>
    <definedName name="q5ttyr" localSheetId="8">#REF!</definedName>
    <definedName name="q5ttyr" localSheetId="3">#REF!</definedName>
    <definedName name="q5ttyr" localSheetId="5">#REF!</definedName>
    <definedName name="q5ttyr" localSheetId="4">#REF!</definedName>
    <definedName name="q5ttyr">#REF!</definedName>
    <definedName name="qmi" localSheetId="7">#REF!</definedName>
    <definedName name="qmi" localSheetId="8">#REF!</definedName>
    <definedName name="qmi" localSheetId="3">#REF!</definedName>
    <definedName name="qmi" localSheetId="5">#REF!</definedName>
    <definedName name="qmi" localSheetId="4">#REF!</definedName>
    <definedName name="qmi">#REF!</definedName>
    <definedName name="qq" localSheetId="7">#REF!</definedName>
    <definedName name="qq" localSheetId="8">#REF!</definedName>
    <definedName name="qq" localSheetId="3">#REF!</definedName>
    <definedName name="qq" localSheetId="5">#REF!</definedName>
    <definedName name="qq" localSheetId="4">#REF!</definedName>
    <definedName name="qq">#REF!</definedName>
    <definedName name="qqq" localSheetId="7">#REF!</definedName>
    <definedName name="qqq" localSheetId="8">#REF!</definedName>
    <definedName name="qqq" localSheetId="3">#REF!</definedName>
    <definedName name="qqq" localSheetId="5">#REF!</definedName>
    <definedName name="qqq" localSheetId="4">#REF!</definedName>
    <definedName name="qqq">#REF!</definedName>
    <definedName name="qr" localSheetId="7">#REF!</definedName>
    <definedName name="qr" localSheetId="8">#REF!</definedName>
    <definedName name="qr" localSheetId="3">#REF!</definedName>
    <definedName name="qr" localSheetId="5">#REF!</definedName>
    <definedName name="qr" localSheetId="4">#REF!</definedName>
    <definedName name="qr">#REF!</definedName>
    <definedName name="qr_1" localSheetId="7">#REF!</definedName>
    <definedName name="qr_1" localSheetId="8">#REF!</definedName>
    <definedName name="qr_1" localSheetId="3">#REF!</definedName>
    <definedName name="qr_1" localSheetId="5">#REF!</definedName>
    <definedName name="qr_1" localSheetId="4">#REF!</definedName>
    <definedName name="qr_1">#REF!</definedName>
    <definedName name="qrt" localSheetId="7">#REF!</definedName>
    <definedName name="qrt" localSheetId="8">#REF!</definedName>
    <definedName name="qrt" localSheetId="3">#REF!</definedName>
    <definedName name="qrt" localSheetId="5">#REF!</definedName>
    <definedName name="qrt" localSheetId="4">#REF!</definedName>
    <definedName name="qrt">#REF!</definedName>
    <definedName name="qttyry" localSheetId="7">#REF!</definedName>
    <definedName name="qttyry" localSheetId="8">#REF!</definedName>
    <definedName name="qttyry" localSheetId="3">#REF!</definedName>
    <definedName name="qttyry" localSheetId="5">#REF!</definedName>
    <definedName name="qttyry" localSheetId="4">#REF!</definedName>
    <definedName name="qttyry">#REF!</definedName>
    <definedName name="qtyhytrh" localSheetId="7">#REF!</definedName>
    <definedName name="qtyhytrh" localSheetId="8">#REF!</definedName>
    <definedName name="qtyhytrh" localSheetId="3">#REF!</definedName>
    <definedName name="qtyhytrh" localSheetId="5">#REF!</definedName>
    <definedName name="qtyhytrh" localSheetId="4">#REF!</definedName>
    <definedName name="qtyhytrh">#REF!</definedName>
    <definedName name="qtyu" localSheetId="7">#REF!</definedName>
    <definedName name="qtyu" localSheetId="8">#REF!</definedName>
    <definedName name="qtyu" localSheetId="3">#REF!</definedName>
    <definedName name="qtyu" localSheetId="5">#REF!</definedName>
    <definedName name="qtyu" localSheetId="4">#REF!</definedName>
    <definedName name="qtyu">#REF!</definedName>
    <definedName name="qtyyut" localSheetId="7">#REF!</definedName>
    <definedName name="qtyyut" localSheetId="8">#REF!</definedName>
    <definedName name="qtyyut" localSheetId="3">#REF!</definedName>
    <definedName name="qtyyut" localSheetId="5">#REF!</definedName>
    <definedName name="qtyyut" localSheetId="4">#REF!</definedName>
    <definedName name="qtyyut">#REF!</definedName>
    <definedName name="qtyyyhh" localSheetId="7">#REF!</definedName>
    <definedName name="qtyyyhh" localSheetId="8">#REF!</definedName>
    <definedName name="qtyyyhh" localSheetId="3">#REF!</definedName>
    <definedName name="qtyyyhh" localSheetId="5">#REF!</definedName>
    <definedName name="qtyyyhh" localSheetId="4">#REF!</definedName>
    <definedName name="qtyyyhh">#REF!</definedName>
    <definedName name="qwas" localSheetId="7">#REF!</definedName>
    <definedName name="qwas" localSheetId="8">#REF!</definedName>
    <definedName name="qwas" localSheetId="3">#REF!</definedName>
    <definedName name="qwas" localSheetId="5">#REF!</definedName>
    <definedName name="qwas" localSheetId="4">#REF!</definedName>
    <definedName name="qwas">#REF!</definedName>
    <definedName name="qwqq" localSheetId="7">#REF!</definedName>
    <definedName name="qwqq" localSheetId="8">#REF!</definedName>
    <definedName name="qwqq" localSheetId="3">#REF!</definedName>
    <definedName name="qwqq" localSheetId="5">#REF!</definedName>
    <definedName name="qwqq" localSheetId="4">#REF!</definedName>
    <definedName name="qwqq">#REF!</definedName>
    <definedName name="QWVM" localSheetId="7">#REF!</definedName>
    <definedName name="QWVM" localSheetId="8">#REF!</definedName>
    <definedName name="QWVM" localSheetId="3">#REF!</definedName>
    <definedName name="QWVM" localSheetId="5">#REF!</definedName>
    <definedName name="QWVM" localSheetId="4">#REF!</definedName>
    <definedName name="QWVM">#REF!</definedName>
    <definedName name="qxcn" localSheetId="7">#REF!</definedName>
    <definedName name="qxcn" localSheetId="8">#REF!</definedName>
    <definedName name="qxcn" localSheetId="3">#REF!</definedName>
    <definedName name="qxcn" localSheetId="5">#REF!</definedName>
    <definedName name="qxcn" localSheetId="4">#REF!</definedName>
    <definedName name="qxcn">#REF!</definedName>
    <definedName name="rafy" localSheetId="7">#REF!</definedName>
    <definedName name="rafy" localSheetId="8">#REF!</definedName>
    <definedName name="rafy" localSheetId="3">#REF!</definedName>
    <definedName name="rafy" localSheetId="5">#REF!</definedName>
    <definedName name="rafy" localSheetId="4">#REF!</definedName>
    <definedName name="rafy">#REF!</definedName>
    <definedName name="ram" localSheetId="7">#REF!</definedName>
    <definedName name="ram" localSheetId="8">#REF!</definedName>
    <definedName name="ram" localSheetId="3">#REF!</definedName>
    <definedName name="ram" localSheetId="5">#REF!</definedName>
    <definedName name="ram" localSheetId="4">#REF!</definedName>
    <definedName name="ram">#REF!</definedName>
    <definedName name="rasgg" localSheetId="7">#REF!</definedName>
    <definedName name="rasgg" localSheetId="8">#REF!</definedName>
    <definedName name="rasgg" localSheetId="3">#REF!</definedName>
    <definedName name="rasgg" localSheetId="5">#REF!</definedName>
    <definedName name="rasgg" localSheetId="4">#REF!</definedName>
    <definedName name="rasgg">#REF!</definedName>
    <definedName name="ravi" localSheetId="7">#REF!</definedName>
    <definedName name="ravi" localSheetId="8">#REF!</definedName>
    <definedName name="ravi" localSheetId="3">#REF!</definedName>
    <definedName name="ravi" localSheetId="5">#REF!</definedName>
    <definedName name="ravi" localSheetId="4">#REF!</definedName>
    <definedName name="ravi">#REF!</definedName>
    <definedName name="rbw" localSheetId="7">#REF!</definedName>
    <definedName name="rbw" localSheetId="8">#REF!</definedName>
    <definedName name="rbw" localSheetId="3">#REF!</definedName>
    <definedName name="rbw" localSheetId="5">#REF!</definedName>
    <definedName name="rbw" localSheetId="4">#REF!</definedName>
    <definedName name="rbw">#REF!</definedName>
    <definedName name="RCArea" localSheetId="7">#REF!</definedName>
    <definedName name="RCArea" localSheetId="8">#REF!</definedName>
    <definedName name="RCArea" localSheetId="3">#REF!</definedName>
    <definedName name="RCArea" localSheetId="5">#REF!</definedName>
    <definedName name="RCArea" localSheetId="4">#REF!</definedName>
    <definedName name="RCArea">#REF!</definedName>
    <definedName name="rdegsegrg" localSheetId="7">#REF!</definedName>
    <definedName name="rdegsegrg" localSheetId="8">#REF!</definedName>
    <definedName name="rdegsegrg" localSheetId="3">#REF!</definedName>
    <definedName name="rdegsegrg" localSheetId="5">#REF!</definedName>
    <definedName name="rdegsegrg" localSheetId="4">#REF!</definedName>
    <definedName name="rdegsegrg">#REF!</definedName>
    <definedName name="rer" localSheetId="7">#REF!</definedName>
    <definedName name="rer" localSheetId="8">#REF!</definedName>
    <definedName name="rer" localSheetId="3">#REF!</definedName>
    <definedName name="rer" localSheetId="5">#REF!</definedName>
    <definedName name="rer" localSheetId="4">#REF!</definedName>
    <definedName name="rer">#REF!</definedName>
    <definedName name="rerererrerere" localSheetId="7">#REF!</definedName>
    <definedName name="rerererrerere" localSheetId="8">#REF!</definedName>
    <definedName name="rerererrerere" localSheetId="3">#REF!</definedName>
    <definedName name="rerererrerere" localSheetId="5">#REF!</definedName>
    <definedName name="rerererrerere" localSheetId="4">#REF!</definedName>
    <definedName name="rerererrerere">#REF!</definedName>
    <definedName name="rghhythy" localSheetId="7">#REF!</definedName>
    <definedName name="rghhythy" localSheetId="8">#REF!</definedName>
    <definedName name="rghhythy" localSheetId="3">#REF!</definedName>
    <definedName name="rghhythy" localSheetId="5">#REF!</definedName>
    <definedName name="rghhythy" localSheetId="4">#REF!</definedName>
    <definedName name="rghhythy">#REF!</definedName>
    <definedName name="rhyuyi" localSheetId="7">#REF!</definedName>
    <definedName name="rhyuyi" localSheetId="8">#REF!</definedName>
    <definedName name="rhyuyi" localSheetId="3">#REF!</definedName>
    <definedName name="rhyuyi" localSheetId="5">#REF!</definedName>
    <definedName name="rhyuyi" localSheetId="4">#REF!</definedName>
    <definedName name="rhyuyi">#REF!</definedName>
    <definedName name="rr" localSheetId="7">#REF!</definedName>
    <definedName name="rr" localSheetId="8">#REF!</definedName>
    <definedName name="rr" localSheetId="3">#REF!</definedName>
    <definedName name="rr" localSheetId="5">#REF!</definedName>
    <definedName name="rr" localSheetId="4">#REF!</definedName>
    <definedName name="rr">#REF!</definedName>
    <definedName name="rr_1" localSheetId="7">#REF!</definedName>
    <definedName name="rr_1" localSheetId="8">#REF!</definedName>
    <definedName name="rr_1" localSheetId="3">#REF!</definedName>
    <definedName name="rr_1" localSheetId="5">#REF!</definedName>
    <definedName name="rr_1" localSheetId="4">#REF!</definedName>
    <definedName name="rr_1">#REF!</definedName>
    <definedName name="rrrr" localSheetId="7">#REF!</definedName>
    <definedName name="rrrr" localSheetId="8">#REF!</definedName>
    <definedName name="rrrr" localSheetId="3">#REF!</definedName>
    <definedName name="rrrr" localSheetId="5">#REF!</definedName>
    <definedName name="rrrr" localSheetId="4">#REF!</definedName>
    <definedName name="rrrr">#REF!</definedName>
    <definedName name="rrrrr" localSheetId="7">#REF!</definedName>
    <definedName name="rrrrr" localSheetId="8">#REF!</definedName>
    <definedName name="rrrrr" localSheetId="3">#REF!</definedName>
    <definedName name="rrrrr" localSheetId="5">#REF!</definedName>
    <definedName name="rrrrr" localSheetId="4">#REF!</definedName>
    <definedName name="rrrrr">#REF!</definedName>
    <definedName name="rrrrrrr" localSheetId="7">#REF!</definedName>
    <definedName name="rrrrrrr" localSheetId="8">#REF!</definedName>
    <definedName name="rrrrrrr" localSheetId="3">#REF!</definedName>
    <definedName name="rrrrrrr" localSheetId="5">#REF!</definedName>
    <definedName name="rrrrrrr" localSheetId="4">#REF!</definedName>
    <definedName name="rrrrrrr">#REF!</definedName>
    <definedName name="rrrrrrrrrr" localSheetId="7">#REF!</definedName>
    <definedName name="rrrrrrrrrr" localSheetId="8">#REF!</definedName>
    <definedName name="rrrrrrrrrr" localSheetId="3">#REF!</definedName>
    <definedName name="rrrrrrrrrr" localSheetId="5">#REF!</definedName>
    <definedName name="rrrrrrrrrr" localSheetId="4">#REF!</definedName>
    <definedName name="rrrrrrrrrr">#REF!</definedName>
    <definedName name="rrttt" localSheetId="7">#REF!</definedName>
    <definedName name="rrttt" localSheetId="8">#REF!</definedName>
    <definedName name="rrttt" localSheetId="3">#REF!</definedName>
    <definedName name="rrttt" localSheetId="5">#REF!</definedName>
    <definedName name="rrttt" localSheetId="4">#REF!</definedName>
    <definedName name="rrttt">#REF!</definedName>
    <definedName name="rt" localSheetId="7">#REF!</definedName>
    <definedName name="rt" localSheetId="8">#REF!</definedName>
    <definedName name="rt" localSheetId="3">#REF!</definedName>
    <definedName name="rt" localSheetId="5">#REF!</definedName>
    <definedName name="rt" localSheetId="4">#REF!</definedName>
    <definedName name="rt">#REF!</definedName>
    <definedName name="rthsrhs" localSheetId="7">#REF!</definedName>
    <definedName name="rthsrhs" localSheetId="8">#REF!</definedName>
    <definedName name="rthsrhs" localSheetId="3">#REF!</definedName>
    <definedName name="rthsrhs" localSheetId="5">#REF!</definedName>
    <definedName name="rthsrhs" localSheetId="4">#REF!</definedName>
    <definedName name="rthsrhs">#REF!</definedName>
    <definedName name="RTRGJHJ" localSheetId="7">#REF!</definedName>
    <definedName name="RTRGJHJ" localSheetId="8">#REF!</definedName>
    <definedName name="RTRGJHJ" localSheetId="3">#REF!</definedName>
    <definedName name="RTRGJHJ" localSheetId="5">#REF!</definedName>
    <definedName name="RTRGJHJ" localSheetId="4">#REF!</definedName>
    <definedName name="RTRGJHJ">#REF!</definedName>
    <definedName name="rtryj" localSheetId="7">#REF!</definedName>
    <definedName name="rtryj" localSheetId="8">#REF!</definedName>
    <definedName name="rtryj" localSheetId="3">#REF!</definedName>
    <definedName name="rtryj" localSheetId="5">#REF!</definedName>
    <definedName name="rtryj" localSheetId="4">#REF!</definedName>
    <definedName name="rtryj">#REF!</definedName>
    <definedName name="rturudu" localSheetId="7">#REF!</definedName>
    <definedName name="rturudu" localSheetId="8">#REF!</definedName>
    <definedName name="rturudu" localSheetId="3">#REF!</definedName>
    <definedName name="rturudu" localSheetId="5">#REF!</definedName>
    <definedName name="rturudu" localSheetId="4">#REF!</definedName>
    <definedName name="rturudu">#REF!</definedName>
    <definedName name="rtysh" localSheetId="7">#REF!</definedName>
    <definedName name="rtysh" localSheetId="8">#REF!</definedName>
    <definedName name="rtysh" localSheetId="3">#REF!</definedName>
    <definedName name="rtysh" localSheetId="5">#REF!</definedName>
    <definedName name="rtysh" localSheetId="4">#REF!</definedName>
    <definedName name="rtysh">#REF!</definedName>
    <definedName name="rtyujn" localSheetId="7">#REF!</definedName>
    <definedName name="rtyujn" localSheetId="8">#REF!</definedName>
    <definedName name="rtyujn" localSheetId="3">#REF!</definedName>
    <definedName name="rtyujn" localSheetId="5">#REF!</definedName>
    <definedName name="rtyujn" localSheetId="4">#REF!</definedName>
    <definedName name="rtyujn">#REF!</definedName>
    <definedName name="ruiorirkqwrjqwkrjqkr" localSheetId="7">#REF!</definedName>
    <definedName name="ruiorirkqwrjqwkrjqkr" localSheetId="8">#REF!</definedName>
    <definedName name="ruiorirkqwrjqwkrjqkr" localSheetId="3">#REF!</definedName>
    <definedName name="ruiorirkqwrjqwkrjqkr" localSheetId="5">#REF!</definedName>
    <definedName name="ruiorirkqwrjqwkrjqkr" localSheetId="4">#REF!</definedName>
    <definedName name="ruiorirkqwrjqwkrjqkr">#REF!</definedName>
    <definedName name="rwqrqwrqrqr" localSheetId="7">#REF!</definedName>
    <definedName name="rwqrqwrqrqr" localSheetId="8">#REF!</definedName>
    <definedName name="rwqrqwrqrqr" localSheetId="3">#REF!</definedName>
    <definedName name="rwqrqwrqrqr" localSheetId="5">#REF!</definedName>
    <definedName name="rwqrqwrqrqr" localSheetId="4">#REF!</definedName>
    <definedName name="rwqrqwrqrqr">#REF!</definedName>
    <definedName name="rwt" localSheetId="7">#REF!</definedName>
    <definedName name="rwt" localSheetId="8">#REF!</definedName>
    <definedName name="rwt" localSheetId="3">#REF!</definedName>
    <definedName name="rwt" localSheetId="5">#REF!</definedName>
    <definedName name="rwt" localSheetId="4">#REF!</definedName>
    <definedName name="rwt">#REF!</definedName>
    <definedName name="ryeru" localSheetId="7">#REF!</definedName>
    <definedName name="ryeru" localSheetId="8">#REF!</definedName>
    <definedName name="ryeru" localSheetId="3">#REF!</definedName>
    <definedName name="ryeru" localSheetId="5">#REF!</definedName>
    <definedName name="ryeru" localSheetId="4">#REF!</definedName>
    <definedName name="ryeru">#REF!</definedName>
    <definedName name="rysrtryftry" localSheetId="7">#REF!</definedName>
    <definedName name="rysrtryftry" localSheetId="8">#REF!</definedName>
    <definedName name="rysrtryftry" localSheetId="3">#REF!</definedName>
    <definedName name="rysrtryftry" localSheetId="5">#REF!</definedName>
    <definedName name="rysrtryftry" localSheetId="4">#REF!</definedName>
    <definedName name="rysrtryftry">#REF!</definedName>
    <definedName name="S" localSheetId="7">#REF!</definedName>
    <definedName name="S" localSheetId="8">#REF!</definedName>
    <definedName name="S" localSheetId="3">#REF!</definedName>
    <definedName name="S" localSheetId="5">#REF!</definedName>
    <definedName name="S" localSheetId="4">#REF!</definedName>
    <definedName name="S">#REF!</definedName>
    <definedName name="sat" localSheetId="7">#REF!</definedName>
    <definedName name="sat" localSheetId="8">#REF!</definedName>
    <definedName name="sat" localSheetId="3">#REF!</definedName>
    <definedName name="sat" localSheetId="5">#REF!</definedName>
    <definedName name="sat" localSheetId="4">#REF!</definedName>
    <definedName name="sat">#REF!</definedName>
    <definedName name="scarce" localSheetId="7">#REF!</definedName>
    <definedName name="scarce" localSheetId="8">#REF!</definedName>
    <definedName name="scarce" localSheetId="3">#REF!</definedName>
    <definedName name="scarce" localSheetId="5">#REF!</definedName>
    <definedName name="scarce" localSheetId="4">#REF!</definedName>
    <definedName name="scarce">#REF!</definedName>
    <definedName name="scarce_1" localSheetId="7">#REF!</definedName>
    <definedName name="scarce_1" localSheetId="8">#REF!</definedName>
    <definedName name="scarce_1" localSheetId="3">#REF!</definedName>
    <definedName name="scarce_1" localSheetId="5">#REF!</definedName>
    <definedName name="scarce_1" localSheetId="4">#REF!</definedName>
    <definedName name="scarce_1">#REF!</definedName>
    <definedName name="SCREED" localSheetId="7">#REF!</definedName>
    <definedName name="SCREED" localSheetId="8">#REF!</definedName>
    <definedName name="SCREED" localSheetId="3">#REF!</definedName>
    <definedName name="SCREED" localSheetId="5">#REF!</definedName>
    <definedName name="SCREED" localSheetId="4">#REF!</definedName>
    <definedName name="SCREED">#REF!</definedName>
    <definedName name="sd" localSheetId="7">#REF!</definedName>
    <definedName name="sd" localSheetId="8">#REF!</definedName>
    <definedName name="sd" localSheetId="3">#REF!</definedName>
    <definedName name="sd" localSheetId="5">#REF!</definedName>
    <definedName name="sd" localSheetId="4">#REF!</definedName>
    <definedName name="sd">#REF!</definedName>
    <definedName name="sd_1" localSheetId="7">#REF!</definedName>
    <definedName name="sd_1" localSheetId="8">#REF!</definedName>
    <definedName name="sd_1" localSheetId="3">#REF!</definedName>
    <definedName name="sd_1" localSheetId="5">#REF!</definedName>
    <definedName name="sd_1" localSheetId="4">#REF!</definedName>
    <definedName name="sd_1">#REF!</definedName>
    <definedName name="sdafdsa" localSheetId="7">#REF!</definedName>
    <definedName name="sdafdsa" localSheetId="8">#REF!</definedName>
    <definedName name="sdafdsa" localSheetId="3">#REF!</definedName>
    <definedName name="sdafdsa" localSheetId="5">#REF!</definedName>
    <definedName name="sdafdsa" localSheetId="4">#REF!</definedName>
    <definedName name="sdafdsa">#REF!</definedName>
    <definedName name="sdefegdeg" localSheetId="7">#REF!</definedName>
    <definedName name="sdefegdeg" localSheetId="8">#REF!</definedName>
    <definedName name="sdefegdeg" localSheetId="3">#REF!</definedName>
    <definedName name="sdefegdeg" localSheetId="5">#REF!</definedName>
    <definedName name="sdefegdeg" localSheetId="4">#REF!</definedName>
    <definedName name="sdefegdeg">#REF!</definedName>
    <definedName name="sdf" localSheetId="7">#REF!</definedName>
    <definedName name="sdf" localSheetId="8">#REF!</definedName>
    <definedName name="sdf" localSheetId="3">#REF!</definedName>
    <definedName name="sdf" localSheetId="5">#REF!</definedName>
    <definedName name="sdf" localSheetId="4">#REF!</definedName>
    <definedName name="sdf">#REF!</definedName>
    <definedName name="sdfasdf" localSheetId="7">#REF!</definedName>
    <definedName name="sdfasdf" localSheetId="8">#REF!</definedName>
    <definedName name="sdfasdf" localSheetId="3">#REF!</definedName>
    <definedName name="sdfasdf" localSheetId="5">#REF!</definedName>
    <definedName name="sdfasdf" localSheetId="4">#REF!</definedName>
    <definedName name="sdfasdf">#REF!</definedName>
    <definedName name="sdfds" localSheetId="7">#REF!</definedName>
    <definedName name="sdfds" localSheetId="8">#REF!</definedName>
    <definedName name="sdfds" localSheetId="3">#REF!</definedName>
    <definedName name="sdfds" localSheetId="5">#REF!</definedName>
    <definedName name="sdfds" localSheetId="4">#REF!</definedName>
    <definedName name="sdfds">#REF!</definedName>
    <definedName name="SDFF" localSheetId="7">#REF!</definedName>
    <definedName name="SDFF" localSheetId="8">#REF!</definedName>
    <definedName name="SDFF" localSheetId="3">#REF!</definedName>
    <definedName name="SDFF" localSheetId="5">#REF!</definedName>
    <definedName name="SDFF" localSheetId="4">#REF!</definedName>
    <definedName name="SDFF">#REF!</definedName>
    <definedName name="SDFGTH" localSheetId="7">#REF!</definedName>
    <definedName name="SDFGTH" localSheetId="8">#REF!</definedName>
    <definedName name="SDFGTH" localSheetId="3">#REF!</definedName>
    <definedName name="SDFGTH" localSheetId="5">#REF!</definedName>
    <definedName name="SDFGTH" localSheetId="4">#REF!</definedName>
    <definedName name="SDFGTH">#REF!</definedName>
    <definedName name="SDFRTG" localSheetId="7">#REF!</definedName>
    <definedName name="SDFRTG" localSheetId="8">#REF!</definedName>
    <definedName name="SDFRTG" localSheetId="3">#REF!</definedName>
    <definedName name="SDFRTG" localSheetId="5">#REF!</definedName>
    <definedName name="SDFRTG" localSheetId="4">#REF!</definedName>
    <definedName name="SDFRTG">#REF!</definedName>
    <definedName name="sdfsd" localSheetId="7">#REF!</definedName>
    <definedName name="sdfsd" localSheetId="8">#REF!</definedName>
    <definedName name="sdfsd" localSheetId="3">#REF!</definedName>
    <definedName name="sdfsd" localSheetId="5">#REF!</definedName>
    <definedName name="sdfsd" localSheetId="4">#REF!</definedName>
    <definedName name="sdfsd">#REF!</definedName>
    <definedName name="sdgdf" localSheetId="7">#REF!</definedName>
    <definedName name="sdgdf" localSheetId="8">#REF!</definedName>
    <definedName name="sdgdf" localSheetId="3">#REF!</definedName>
    <definedName name="sdgdf" localSheetId="5">#REF!</definedName>
    <definedName name="sdgdf" localSheetId="4">#REF!</definedName>
    <definedName name="sdgdf">#REF!</definedName>
    <definedName name="sdhydfyftuu" localSheetId="7">#REF!</definedName>
    <definedName name="sdhydfyftuu" localSheetId="8">#REF!</definedName>
    <definedName name="sdhydfyftuu" localSheetId="3">#REF!</definedName>
    <definedName name="sdhydfyftuu" localSheetId="5">#REF!</definedName>
    <definedName name="sdhydfyftuu" localSheetId="4">#REF!</definedName>
    <definedName name="sdhydfyftuu">#REF!</definedName>
    <definedName name="sds" localSheetId="7">#REF!</definedName>
    <definedName name="sds" localSheetId="8">#REF!</definedName>
    <definedName name="sds" localSheetId="3">#REF!</definedName>
    <definedName name="sds" localSheetId="5">#REF!</definedName>
    <definedName name="sds" localSheetId="4">#REF!</definedName>
    <definedName name="sds">#REF!</definedName>
    <definedName name="sdxc" localSheetId="7">#REF!</definedName>
    <definedName name="sdxc" localSheetId="8">#REF!</definedName>
    <definedName name="sdxc" localSheetId="3">#REF!</definedName>
    <definedName name="sdxc" localSheetId="5">#REF!</definedName>
    <definedName name="sdxc" localSheetId="4">#REF!</definedName>
    <definedName name="sdxc">#REF!</definedName>
    <definedName name="seo" localSheetId="7">#REF!</definedName>
    <definedName name="seo" localSheetId="8">#REF!</definedName>
    <definedName name="seo" localSheetId="3">#REF!</definedName>
    <definedName name="seo" localSheetId="5">#REF!</definedName>
    <definedName name="seo" localSheetId="4">#REF!</definedName>
    <definedName name="seo">#REF!</definedName>
    <definedName name="Services2" localSheetId="7">#REF!</definedName>
    <definedName name="Services2" localSheetId="8">#REF!</definedName>
    <definedName name="Services2" localSheetId="3">#REF!</definedName>
    <definedName name="Services2" localSheetId="5">#REF!</definedName>
    <definedName name="Services2" localSheetId="4">#REF!</definedName>
    <definedName name="Services2">#REF!</definedName>
    <definedName name="Services2_1" localSheetId="7">#REF!</definedName>
    <definedName name="Services2_1" localSheetId="8">#REF!</definedName>
    <definedName name="Services2_1" localSheetId="3">#REF!</definedName>
    <definedName name="Services2_1" localSheetId="5">#REF!</definedName>
    <definedName name="Services2_1" localSheetId="4">#REF!</definedName>
    <definedName name="Services2_1">#REF!</definedName>
    <definedName name="setdydy" localSheetId="7">#REF!</definedName>
    <definedName name="setdydy" localSheetId="8">#REF!</definedName>
    <definedName name="setdydy" localSheetId="3">#REF!</definedName>
    <definedName name="setdydy" localSheetId="5">#REF!</definedName>
    <definedName name="setdydy" localSheetId="4">#REF!</definedName>
    <definedName name="setdydy">#REF!</definedName>
    <definedName name="SFDS" localSheetId="7">#REF!</definedName>
    <definedName name="SFDS" localSheetId="8">#REF!</definedName>
    <definedName name="SFDS" localSheetId="3">#REF!</definedName>
    <definedName name="SFDS" localSheetId="5">#REF!</definedName>
    <definedName name="SFDS" localSheetId="4">#REF!</definedName>
    <definedName name="SFDS">#REF!</definedName>
    <definedName name="sffff" localSheetId="7">#REF!</definedName>
    <definedName name="sffff" localSheetId="8">#REF!</definedName>
    <definedName name="sffff" localSheetId="3">#REF!</definedName>
    <definedName name="sffff" localSheetId="5">#REF!</definedName>
    <definedName name="sffff" localSheetId="4">#REF!</definedName>
    <definedName name="sffff">#REF!</definedName>
    <definedName name="sffff_1" localSheetId="7">#REF!</definedName>
    <definedName name="sffff_1" localSheetId="8">#REF!</definedName>
    <definedName name="sffff_1" localSheetId="3">#REF!</definedName>
    <definedName name="sffff_1" localSheetId="5">#REF!</definedName>
    <definedName name="sffff_1" localSheetId="4">#REF!</definedName>
    <definedName name="sffff_1">#REF!</definedName>
    <definedName name="sfhdfj" localSheetId="7">#REF!</definedName>
    <definedName name="sfhdfj" localSheetId="8">#REF!</definedName>
    <definedName name="sfhdfj" localSheetId="3">#REF!</definedName>
    <definedName name="sfhdfj" localSheetId="5">#REF!</definedName>
    <definedName name="sfhdfj" localSheetId="4">#REF!</definedName>
    <definedName name="sfhdfj">#REF!</definedName>
    <definedName name="sfvdafv" localSheetId="7">#REF!</definedName>
    <definedName name="sfvdafv" localSheetId="8">#REF!</definedName>
    <definedName name="sfvdafv" localSheetId="3">#REF!</definedName>
    <definedName name="sfvdafv" localSheetId="5">#REF!</definedName>
    <definedName name="sfvdafv" localSheetId="4">#REF!</definedName>
    <definedName name="sfvdafv">#REF!</definedName>
    <definedName name="sgsegegrt" localSheetId="7">#REF!</definedName>
    <definedName name="sgsegegrt" localSheetId="8">#REF!</definedName>
    <definedName name="sgsegegrt" localSheetId="3">#REF!</definedName>
    <definedName name="sgsegegrt" localSheetId="5">#REF!</definedName>
    <definedName name="sgsegegrt" localSheetId="4">#REF!</definedName>
    <definedName name="sgsegegrt">#REF!</definedName>
    <definedName name="sgsghju" localSheetId="7">#REF!</definedName>
    <definedName name="sgsghju" localSheetId="8">#REF!</definedName>
    <definedName name="sgsghju" localSheetId="3">#REF!</definedName>
    <definedName name="sgsghju" localSheetId="5">#REF!</definedName>
    <definedName name="sgsghju" localSheetId="4">#REF!</definedName>
    <definedName name="sgsghju">#REF!</definedName>
    <definedName name="sgsgr" localSheetId="7">#REF!</definedName>
    <definedName name="sgsgr" localSheetId="8">#REF!</definedName>
    <definedName name="sgsgr" localSheetId="3">#REF!</definedName>
    <definedName name="sgsgr" localSheetId="5">#REF!</definedName>
    <definedName name="sgsgr" localSheetId="4">#REF!</definedName>
    <definedName name="sgsgr">#REF!</definedName>
    <definedName name="sheet" localSheetId="7">#REF!</definedName>
    <definedName name="sheet" localSheetId="8">#REF!</definedName>
    <definedName name="sheet" localSheetId="3">#REF!</definedName>
    <definedName name="sheet" localSheetId="5">#REF!</definedName>
    <definedName name="sheet" localSheetId="4">#REF!</definedName>
    <definedName name="sheet">#REF!</definedName>
    <definedName name="shs" localSheetId="7">#REF!</definedName>
    <definedName name="shs" localSheetId="8">#REF!</definedName>
    <definedName name="shs" localSheetId="3">#REF!</definedName>
    <definedName name="shs" localSheetId="5">#REF!</definedName>
    <definedName name="shs" localSheetId="4">#REF!</definedName>
    <definedName name="shs">#REF!</definedName>
    <definedName name="shshgtr" localSheetId="7">#REF!</definedName>
    <definedName name="shshgtr" localSheetId="8">#REF!</definedName>
    <definedName name="shshgtr" localSheetId="3">#REF!</definedName>
    <definedName name="shshgtr" localSheetId="5">#REF!</definedName>
    <definedName name="shshgtr" localSheetId="4">#REF!</definedName>
    <definedName name="shshgtr">#REF!</definedName>
    <definedName name="Sorry" localSheetId="7">#REF!</definedName>
    <definedName name="Sorry" localSheetId="8">#REF!</definedName>
    <definedName name="Sorry" localSheetId="3">#REF!</definedName>
    <definedName name="Sorry" localSheetId="5">#REF!</definedName>
    <definedName name="Sorry" localSheetId="4">#REF!</definedName>
    <definedName name="Sorry">#REF!</definedName>
    <definedName name="SpecialPrice" localSheetId="7">#REF!</definedName>
    <definedName name="SpecialPrice" localSheetId="8">#REF!</definedName>
    <definedName name="SpecialPrice" localSheetId="3">#REF!</definedName>
    <definedName name="SpecialPrice" localSheetId="5">#REF!</definedName>
    <definedName name="SpecialPrice" localSheetId="4">#REF!</definedName>
    <definedName name="SpecialPrice">#REF!</definedName>
    <definedName name="srhrh" localSheetId="7">#REF!</definedName>
    <definedName name="srhrh" localSheetId="8">#REF!</definedName>
    <definedName name="srhrh" localSheetId="3">#REF!</definedName>
    <definedName name="srhrh" localSheetId="5">#REF!</definedName>
    <definedName name="srhrh" localSheetId="4">#REF!</definedName>
    <definedName name="srhrh">#REF!</definedName>
    <definedName name="SRN" localSheetId="7">#REF!</definedName>
    <definedName name="SRN" localSheetId="8">#REF!</definedName>
    <definedName name="SRN" localSheetId="3">#REF!</definedName>
    <definedName name="SRN" localSheetId="5">#REF!</definedName>
    <definedName name="SRN" localSheetId="4">#REF!</definedName>
    <definedName name="SRN">#REF!</definedName>
    <definedName name="srsetrthgfh" localSheetId="7">#REF!</definedName>
    <definedName name="srsetrthgfh" localSheetId="8">#REF!</definedName>
    <definedName name="srsetrthgfh" localSheetId="3">#REF!</definedName>
    <definedName name="srsetrthgfh" localSheetId="5">#REF!</definedName>
    <definedName name="srsetrthgfh" localSheetId="4">#REF!</definedName>
    <definedName name="srsetrthgfh">#REF!</definedName>
    <definedName name="srsretr" localSheetId="7">#REF!</definedName>
    <definedName name="srsretr" localSheetId="8">#REF!</definedName>
    <definedName name="srsretr" localSheetId="3">#REF!</definedName>
    <definedName name="srsretr" localSheetId="5">#REF!</definedName>
    <definedName name="srsretr" localSheetId="4">#REF!</definedName>
    <definedName name="srsretr">#REF!</definedName>
    <definedName name="srtthyrt" localSheetId="7">#REF!</definedName>
    <definedName name="srtthyrt" localSheetId="8">#REF!</definedName>
    <definedName name="srtthyrt" localSheetId="3">#REF!</definedName>
    <definedName name="srtthyrt" localSheetId="5">#REF!</definedName>
    <definedName name="srtthyrt" localSheetId="4">#REF!</definedName>
    <definedName name="srtthyrt">#REF!</definedName>
    <definedName name="sryeysr" localSheetId="7">#REF!</definedName>
    <definedName name="sryeysr" localSheetId="8">#REF!</definedName>
    <definedName name="sryeysr" localSheetId="3">#REF!</definedName>
    <definedName name="sryeysr" localSheetId="5">#REF!</definedName>
    <definedName name="sryeysr" localSheetId="4">#REF!</definedName>
    <definedName name="sryeysr">#REF!</definedName>
    <definedName name="SS_1" localSheetId="7">#REF!</definedName>
    <definedName name="SS_1" localSheetId="8">#REF!</definedName>
    <definedName name="SS_1" localSheetId="3">#REF!</definedName>
    <definedName name="SS_1" localSheetId="5">#REF!</definedName>
    <definedName name="SS_1" localSheetId="4">#REF!</definedName>
    <definedName name="SS_1">#REF!</definedName>
    <definedName name="sss" localSheetId="7">#REF!</definedName>
    <definedName name="sss" localSheetId="8">#REF!</definedName>
    <definedName name="sss" localSheetId="3">#REF!</definedName>
    <definedName name="sss" localSheetId="5">#REF!</definedName>
    <definedName name="sss" localSheetId="4">#REF!</definedName>
    <definedName name="sss">#REF!</definedName>
    <definedName name="ssshhh" localSheetId="7">#REF!</definedName>
    <definedName name="ssshhh" localSheetId="8">#REF!</definedName>
    <definedName name="ssshhh" localSheetId="3">#REF!</definedName>
    <definedName name="ssshhh" localSheetId="5">#REF!</definedName>
    <definedName name="ssshhh" localSheetId="4">#REF!</definedName>
    <definedName name="ssshhh">#REF!</definedName>
    <definedName name="ssshhh_1" localSheetId="7">#REF!</definedName>
    <definedName name="ssshhh_1" localSheetId="8">#REF!</definedName>
    <definedName name="ssshhh_1" localSheetId="3">#REF!</definedName>
    <definedName name="ssshhh_1" localSheetId="5">#REF!</definedName>
    <definedName name="ssshhh_1" localSheetId="4">#REF!</definedName>
    <definedName name="ssshhh_1">#REF!</definedName>
    <definedName name="ssss" localSheetId="7">#REF!</definedName>
    <definedName name="ssss" localSheetId="8">#REF!</definedName>
    <definedName name="ssss" localSheetId="3">#REF!</definedName>
    <definedName name="ssss" localSheetId="5">#REF!</definedName>
    <definedName name="ssss" localSheetId="4">#REF!</definedName>
    <definedName name="ssss">#REF!</definedName>
    <definedName name="sssss" localSheetId="7">#REF!</definedName>
    <definedName name="sssss" localSheetId="8">#REF!</definedName>
    <definedName name="sssss" localSheetId="3">#REF!</definedName>
    <definedName name="sssss" localSheetId="5">#REF!</definedName>
    <definedName name="sssss" localSheetId="4">#REF!</definedName>
    <definedName name="sssss">#REF!</definedName>
    <definedName name="sssss_1" localSheetId="7">#REF!</definedName>
    <definedName name="sssss_1" localSheetId="8">#REF!</definedName>
    <definedName name="sssss_1" localSheetId="3">#REF!</definedName>
    <definedName name="sssss_1" localSheetId="5">#REF!</definedName>
    <definedName name="sssss_1" localSheetId="4">#REF!</definedName>
    <definedName name="sssss_1">#REF!</definedName>
    <definedName name="sssssssssssssssssssssssss" localSheetId="3">#REF!</definedName>
    <definedName name="sssssssssssssssssssssssss">#REF!</definedName>
    <definedName name="staff" localSheetId="7">#REF!</definedName>
    <definedName name="staff" localSheetId="8">#REF!</definedName>
    <definedName name="staff" localSheetId="3">#REF!</definedName>
    <definedName name="staff" localSheetId="5">#REF!</definedName>
    <definedName name="staff" localSheetId="4">#REF!</definedName>
    <definedName name="staff">#REF!</definedName>
    <definedName name="structures" localSheetId="7">#REF!</definedName>
    <definedName name="structures" localSheetId="8">#REF!</definedName>
    <definedName name="structures" localSheetId="3">#REF!</definedName>
    <definedName name="structures" localSheetId="5">#REF!</definedName>
    <definedName name="structures" localSheetId="4">#REF!</definedName>
    <definedName name="structures">#REF!</definedName>
    <definedName name="structures_1" localSheetId="7">#REF!</definedName>
    <definedName name="structures_1" localSheetId="8">#REF!</definedName>
    <definedName name="structures_1" localSheetId="3">#REF!</definedName>
    <definedName name="structures_1" localSheetId="5">#REF!</definedName>
    <definedName name="structures_1" localSheetId="4">#REF!</definedName>
    <definedName name="structures_1">#REF!</definedName>
    <definedName name="stryt5u8h87" localSheetId="7">#REF!</definedName>
    <definedName name="stryt5u8h87" localSheetId="8">#REF!</definedName>
    <definedName name="stryt5u8h87" localSheetId="3">#REF!</definedName>
    <definedName name="stryt5u8h87" localSheetId="5">#REF!</definedName>
    <definedName name="stryt5u8h87" localSheetId="4">#REF!</definedName>
    <definedName name="stryt5u8h87">#REF!</definedName>
    <definedName name="subpart" localSheetId="7">#REF!</definedName>
    <definedName name="subpart" localSheetId="8">#REF!</definedName>
    <definedName name="subpart" localSheetId="3">#REF!</definedName>
    <definedName name="subpart" localSheetId="5">#REF!</definedName>
    <definedName name="subpart" localSheetId="4">#REF!</definedName>
    <definedName name="subpart">#REF!</definedName>
    <definedName name="summ" localSheetId="7">#REF!</definedName>
    <definedName name="summ" localSheetId="8">#REF!</definedName>
    <definedName name="summ" localSheetId="3">#REF!</definedName>
    <definedName name="summ" localSheetId="5">#REF!</definedName>
    <definedName name="summ" localSheetId="4">#REF!</definedName>
    <definedName name="summ">#REF!</definedName>
    <definedName name="suresh" localSheetId="7">#REF!</definedName>
    <definedName name="suresh" localSheetId="8">#REF!</definedName>
    <definedName name="suresh" localSheetId="3">#REF!</definedName>
    <definedName name="suresh" localSheetId="5">#REF!</definedName>
    <definedName name="suresh" localSheetId="4">#REF!</definedName>
    <definedName name="suresh">#REF!</definedName>
    <definedName name="sw" localSheetId="7">#REF!</definedName>
    <definedName name="sw" localSheetId="8">#REF!</definedName>
    <definedName name="sw" localSheetId="3">#REF!</definedName>
    <definedName name="sw" localSheetId="5">#REF!</definedName>
    <definedName name="sw" localSheetId="4">#REF!</definedName>
    <definedName name="sw">#REF!</definedName>
    <definedName name="swsdfa" localSheetId="7">#REF!</definedName>
    <definedName name="swsdfa" localSheetId="8">#REF!</definedName>
    <definedName name="swsdfa" localSheetId="3">#REF!</definedName>
    <definedName name="swsdfa" localSheetId="5">#REF!</definedName>
    <definedName name="swsdfa" localSheetId="4">#REF!</definedName>
    <definedName name="swsdfa">#REF!</definedName>
    <definedName name="syu" localSheetId="7">#REF!</definedName>
    <definedName name="syu" localSheetId="8">#REF!</definedName>
    <definedName name="syu" localSheetId="3">#REF!</definedName>
    <definedName name="syu" localSheetId="5">#REF!</definedName>
    <definedName name="syu" localSheetId="4">#REF!</definedName>
    <definedName name="syu">#REF!</definedName>
    <definedName name="tax" localSheetId="7">#REF!</definedName>
    <definedName name="tax" localSheetId="8">#REF!</definedName>
    <definedName name="tax" localSheetId="3">#REF!</definedName>
    <definedName name="tax" localSheetId="5">#REF!</definedName>
    <definedName name="tax" localSheetId="4">#REF!</definedName>
    <definedName name="tax">#REF!</definedName>
    <definedName name="tbl_ProdInfo" localSheetId="7">#REF!</definedName>
    <definedName name="tbl_ProdInfo" localSheetId="8">#REF!</definedName>
    <definedName name="tbl_ProdInfo" localSheetId="3">#REF!</definedName>
    <definedName name="tbl_ProdInfo" localSheetId="5">#REF!</definedName>
    <definedName name="tbl_ProdInfo" localSheetId="4">#REF!</definedName>
    <definedName name="tbl_ProdInfo">#REF!</definedName>
    <definedName name="temp1" localSheetId="7">#REF!</definedName>
    <definedName name="temp1" localSheetId="8">#REF!</definedName>
    <definedName name="temp1" localSheetId="3">#REF!</definedName>
    <definedName name="temp1" localSheetId="5">#REF!</definedName>
    <definedName name="temp1" localSheetId="4">#REF!</definedName>
    <definedName name="temp1">#REF!</definedName>
    <definedName name="test" localSheetId="7">#REF!</definedName>
    <definedName name="test" localSheetId="8">#REF!</definedName>
    <definedName name="test" localSheetId="3">#REF!</definedName>
    <definedName name="test" localSheetId="5">#REF!</definedName>
    <definedName name="test" localSheetId="4">#REF!</definedName>
    <definedName name="test">#REF!</definedName>
    <definedName name="test_1" localSheetId="7">#REF!</definedName>
    <definedName name="test_1" localSheetId="8">#REF!</definedName>
    <definedName name="test_1" localSheetId="3">#REF!</definedName>
    <definedName name="test_1" localSheetId="5">#REF!</definedName>
    <definedName name="test_1" localSheetId="4">#REF!</definedName>
    <definedName name="test_1">#REF!</definedName>
    <definedName name="TETER" localSheetId="7">#REF!</definedName>
    <definedName name="TETER" localSheetId="8">#REF!</definedName>
    <definedName name="TETER" localSheetId="3">#REF!</definedName>
    <definedName name="TETER" localSheetId="5">#REF!</definedName>
    <definedName name="TETER" localSheetId="4">#REF!</definedName>
    <definedName name="TETER">#REF!</definedName>
    <definedName name="tgbv" localSheetId="7">#REF!</definedName>
    <definedName name="tgbv" localSheetId="8">#REF!</definedName>
    <definedName name="tgbv" localSheetId="3">#REF!</definedName>
    <definedName name="tgbv" localSheetId="5">#REF!</definedName>
    <definedName name="tgbv" localSheetId="4">#REF!</definedName>
    <definedName name="tgbv">#REF!</definedName>
    <definedName name="thwghrt" localSheetId="7">#REF!</definedName>
    <definedName name="thwghrt" localSheetId="8">#REF!</definedName>
    <definedName name="thwghrt" localSheetId="3">#REF!</definedName>
    <definedName name="thwghrt" localSheetId="5">#REF!</definedName>
    <definedName name="thwghrt" localSheetId="4">#REF!</definedName>
    <definedName name="thwghrt">#REF!</definedName>
    <definedName name="trbnuomi" localSheetId="7">#REF!</definedName>
    <definedName name="trbnuomi" localSheetId="8">#REF!</definedName>
    <definedName name="trbnuomi" localSheetId="3">#REF!</definedName>
    <definedName name="trbnuomi" localSheetId="5">#REF!</definedName>
    <definedName name="trbnuomi" localSheetId="4">#REF!</definedName>
    <definedName name="trbnuomi">#REF!</definedName>
    <definedName name="trgr" localSheetId="7">#REF!</definedName>
    <definedName name="trgr" localSheetId="8">#REF!</definedName>
    <definedName name="trgr" localSheetId="3">#REF!</definedName>
    <definedName name="trgr" localSheetId="5">#REF!</definedName>
    <definedName name="trgr" localSheetId="4">#REF!</definedName>
    <definedName name="trgr">#REF!</definedName>
    <definedName name="trhe" localSheetId="7">#REF!</definedName>
    <definedName name="trhe" localSheetId="8">#REF!</definedName>
    <definedName name="trhe" localSheetId="3">#REF!</definedName>
    <definedName name="trhe" localSheetId="5">#REF!</definedName>
    <definedName name="trhe" localSheetId="4">#REF!</definedName>
    <definedName name="trhe">#REF!</definedName>
    <definedName name="trhsh" localSheetId="7">#REF!</definedName>
    <definedName name="trhsh" localSheetId="8">#REF!</definedName>
    <definedName name="trhsh" localSheetId="3">#REF!</definedName>
    <definedName name="trhsh" localSheetId="5">#REF!</definedName>
    <definedName name="trhsh" localSheetId="4">#REF!</definedName>
    <definedName name="trhsh">#REF!</definedName>
    <definedName name="trhsw" localSheetId="7">#REF!</definedName>
    <definedName name="trhsw" localSheetId="8">#REF!</definedName>
    <definedName name="trhsw" localSheetId="3">#REF!</definedName>
    <definedName name="trhsw" localSheetId="5">#REF!</definedName>
    <definedName name="trhsw" localSheetId="4">#REF!</definedName>
    <definedName name="trhsw">#REF!</definedName>
    <definedName name="tui" localSheetId="7">#REF!</definedName>
    <definedName name="tui" localSheetId="8">#REF!</definedName>
    <definedName name="tui" localSheetId="3">#REF!</definedName>
    <definedName name="tui" localSheetId="5">#REF!</definedName>
    <definedName name="tui" localSheetId="4">#REF!</definedName>
    <definedName name="tui">#REF!</definedName>
    <definedName name="tuite" localSheetId="7">#REF!</definedName>
    <definedName name="tuite" localSheetId="8">#REF!</definedName>
    <definedName name="tuite" localSheetId="3">#REF!</definedName>
    <definedName name="tuite" localSheetId="5">#REF!</definedName>
    <definedName name="tuite" localSheetId="4">#REF!</definedName>
    <definedName name="tuite">#REF!</definedName>
    <definedName name="tvtyiuoujl" localSheetId="7">#REF!</definedName>
    <definedName name="tvtyiuoujl" localSheetId="8">#REF!</definedName>
    <definedName name="tvtyiuoujl" localSheetId="3">#REF!</definedName>
    <definedName name="tvtyiuoujl" localSheetId="5">#REF!</definedName>
    <definedName name="tvtyiuoujl" localSheetId="4">#REF!</definedName>
    <definedName name="tvtyiuoujl">#REF!</definedName>
    <definedName name="ty" localSheetId="7">#REF!</definedName>
    <definedName name="ty" localSheetId="8">#REF!</definedName>
    <definedName name="ty" localSheetId="3">#REF!</definedName>
    <definedName name="ty" localSheetId="5">#REF!</definedName>
    <definedName name="ty" localSheetId="4">#REF!</definedName>
    <definedName name="ty">#REF!</definedName>
    <definedName name="ty_1" localSheetId="7">#REF!</definedName>
    <definedName name="ty_1" localSheetId="8">#REF!</definedName>
    <definedName name="ty_1" localSheetId="3">#REF!</definedName>
    <definedName name="ty_1" localSheetId="5">#REF!</definedName>
    <definedName name="ty_1" localSheetId="4">#REF!</definedName>
    <definedName name="ty_1">#REF!</definedName>
    <definedName name="tyui" localSheetId="7">#REF!</definedName>
    <definedName name="tyui" localSheetId="8">#REF!</definedName>
    <definedName name="tyui" localSheetId="3">#REF!</definedName>
    <definedName name="tyui" localSheetId="5">#REF!</definedName>
    <definedName name="tyui" localSheetId="4">#REF!</definedName>
    <definedName name="tyui">#REF!</definedName>
    <definedName name="TYUIOPLK" localSheetId="7">#REF!</definedName>
    <definedName name="TYUIOPLK" localSheetId="8">#REF!</definedName>
    <definedName name="TYUIOPLK" localSheetId="3">#REF!</definedName>
    <definedName name="TYUIOPLK" localSheetId="5">#REF!</definedName>
    <definedName name="TYUIOPLK" localSheetId="4">#REF!</definedName>
    <definedName name="TYUIOPLK">#REF!</definedName>
    <definedName name="tyunhg" localSheetId="7">#REF!</definedName>
    <definedName name="tyunhg" localSheetId="8">#REF!</definedName>
    <definedName name="tyunhg" localSheetId="3">#REF!</definedName>
    <definedName name="tyunhg" localSheetId="5">#REF!</definedName>
    <definedName name="tyunhg" localSheetId="4">#REF!</definedName>
    <definedName name="tyunhg">#REF!</definedName>
    <definedName name="tyutri" localSheetId="7">#REF!</definedName>
    <definedName name="tyutri" localSheetId="8">#REF!</definedName>
    <definedName name="tyutri" localSheetId="3">#REF!</definedName>
    <definedName name="tyutri" localSheetId="5">#REF!</definedName>
    <definedName name="tyutri" localSheetId="4">#REF!</definedName>
    <definedName name="tyutri">#REF!</definedName>
    <definedName name="ubaid" localSheetId="7">#REF!</definedName>
    <definedName name="ubaid" localSheetId="8">#REF!</definedName>
    <definedName name="ubaid" localSheetId="3">#REF!</definedName>
    <definedName name="ubaid" localSheetId="5">#REF!</definedName>
    <definedName name="ubaid" localSheetId="4">#REF!</definedName>
    <definedName name="ubaid">#REF!</definedName>
    <definedName name="Ubaide" localSheetId="7">#REF!</definedName>
    <definedName name="Ubaide" localSheetId="8">#REF!</definedName>
    <definedName name="Ubaide" localSheetId="3">#REF!</definedName>
    <definedName name="Ubaide" localSheetId="5">#REF!</definedName>
    <definedName name="Ubaide" localSheetId="4">#REF!</definedName>
    <definedName name="Ubaide">#REF!</definedName>
    <definedName name="uert" localSheetId="7">#REF!</definedName>
    <definedName name="uert" localSheetId="8">#REF!</definedName>
    <definedName name="uert" localSheetId="3">#REF!</definedName>
    <definedName name="uert" localSheetId="5">#REF!</definedName>
    <definedName name="uert" localSheetId="4">#REF!</definedName>
    <definedName name="uert">#REF!</definedName>
    <definedName name="uhhtrytrs" localSheetId="7">#REF!</definedName>
    <definedName name="uhhtrytrs" localSheetId="8">#REF!</definedName>
    <definedName name="uhhtrytrs" localSheetId="3">#REF!</definedName>
    <definedName name="uhhtrytrs" localSheetId="5">#REF!</definedName>
    <definedName name="uhhtrytrs" localSheetId="4">#REF!</definedName>
    <definedName name="uhhtrytrs">#REF!</definedName>
    <definedName name="ui" localSheetId="7">#REF!</definedName>
    <definedName name="ui" localSheetId="8">#REF!</definedName>
    <definedName name="ui" localSheetId="3">#REF!</definedName>
    <definedName name="ui" localSheetId="5">#REF!</definedName>
    <definedName name="ui" localSheetId="4">#REF!</definedName>
    <definedName name="ui">#REF!</definedName>
    <definedName name="uic" localSheetId="7">#REF!</definedName>
    <definedName name="uic" localSheetId="8">#REF!</definedName>
    <definedName name="uic" localSheetId="3">#REF!</definedName>
    <definedName name="uic" localSheetId="5">#REF!</definedName>
    <definedName name="uic" localSheetId="4">#REF!</definedName>
    <definedName name="uic">#REF!</definedName>
    <definedName name="uih" localSheetId="7">#REF!</definedName>
    <definedName name="uih" localSheetId="8">#REF!</definedName>
    <definedName name="uih" localSheetId="3">#REF!</definedName>
    <definedName name="uih" localSheetId="5">#REF!</definedName>
    <definedName name="uih" localSheetId="4">#REF!</definedName>
    <definedName name="uih">#REF!</definedName>
    <definedName name="uio" localSheetId="7">#REF!</definedName>
    <definedName name="uio" localSheetId="8">#REF!</definedName>
    <definedName name="uio" localSheetId="3">#REF!</definedName>
    <definedName name="uio" localSheetId="5">#REF!</definedName>
    <definedName name="uio" localSheetId="4">#REF!</definedName>
    <definedName name="uio">#REF!</definedName>
    <definedName name="uioyu" localSheetId="7">#REF!</definedName>
    <definedName name="uioyu" localSheetId="8">#REF!</definedName>
    <definedName name="uioyu" localSheetId="3">#REF!</definedName>
    <definedName name="uioyu" localSheetId="5">#REF!</definedName>
    <definedName name="uioyu" localSheetId="4">#REF!</definedName>
    <definedName name="uioyu">#REF!</definedName>
    <definedName name="uit" localSheetId="7">#REF!</definedName>
    <definedName name="uit" localSheetId="8">#REF!</definedName>
    <definedName name="uit" localSheetId="3">#REF!</definedName>
    <definedName name="uit" localSheetId="5">#REF!</definedName>
    <definedName name="uit" localSheetId="4">#REF!</definedName>
    <definedName name="uit">#REF!</definedName>
    <definedName name="uiuif" localSheetId="7">#REF!</definedName>
    <definedName name="uiuif" localSheetId="8">#REF!</definedName>
    <definedName name="uiuif" localSheetId="3">#REF!</definedName>
    <definedName name="uiuif" localSheetId="5">#REF!</definedName>
    <definedName name="uiuif" localSheetId="4">#REF!</definedName>
    <definedName name="uiuif">#REF!</definedName>
    <definedName name="uiy" localSheetId="7">#REF!</definedName>
    <definedName name="uiy" localSheetId="8">#REF!</definedName>
    <definedName name="uiy" localSheetId="3">#REF!</definedName>
    <definedName name="uiy" localSheetId="5">#REF!</definedName>
    <definedName name="uiy" localSheetId="4">#REF!</definedName>
    <definedName name="uiy">#REF!</definedName>
    <definedName name="uiyuitii" localSheetId="7">#REF!</definedName>
    <definedName name="uiyuitii" localSheetId="8">#REF!</definedName>
    <definedName name="uiyuitii" localSheetId="3">#REF!</definedName>
    <definedName name="uiyuitii" localSheetId="5">#REF!</definedName>
    <definedName name="uiyuitii" localSheetId="4">#REF!</definedName>
    <definedName name="uiyuitii">#REF!</definedName>
    <definedName name="uj" localSheetId="7">#REF!</definedName>
    <definedName name="uj" localSheetId="8">#REF!</definedName>
    <definedName name="uj" localSheetId="3">#REF!</definedName>
    <definedName name="uj" localSheetId="5">#REF!</definedName>
    <definedName name="uj" localSheetId="4">#REF!</definedName>
    <definedName name="uj">#REF!</definedName>
    <definedName name="uj_1" localSheetId="7">#REF!</definedName>
    <definedName name="uj_1" localSheetId="8">#REF!</definedName>
    <definedName name="uj_1" localSheetId="3">#REF!</definedName>
    <definedName name="uj_1" localSheetId="5">#REF!</definedName>
    <definedName name="uj_1" localSheetId="4">#REF!</definedName>
    <definedName name="uj_1">#REF!</definedName>
    <definedName name="uji" localSheetId="7">#REF!</definedName>
    <definedName name="uji" localSheetId="8">#REF!</definedName>
    <definedName name="uji" localSheetId="3">#REF!</definedName>
    <definedName name="uji" localSheetId="5">#REF!</definedName>
    <definedName name="uji" localSheetId="4">#REF!</definedName>
    <definedName name="uji">#REF!</definedName>
    <definedName name="ujn" localSheetId="7">#REF!</definedName>
    <definedName name="ujn" localSheetId="8">#REF!</definedName>
    <definedName name="ujn" localSheetId="3">#REF!</definedName>
    <definedName name="ujn" localSheetId="5">#REF!</definedName>
    <definedName name="ujn" localSheetId="4">#REF!</definedName>
    <definedName name="ujn">#REF!</definedName>
    <definedName name="ukl" localSheetId="7">#REF!</definedName>
    <definedName name="ukl" localSheetId="8">#REF!</definedName>
    <definedName name="ukl" localSheetId="3">#REF!</definedName>
    <definedName name="ukl" localSheetId="5">#REF!</definedName>
    <definedName name="ukl" localSheetId="4">#REF!</definedName>
    <definedName name="ukl">#REF!</definedName>
    <definedName name="ulppuipui" localSheetId="7">#REF!</definedName>
    <definedName name="ulppuipui" localSheetId="8">#REF!</definedName>
    <definedName name="ulppuipui" localSheetId="3">#REF!</definedName>
    <definedName name="ulppuipui" localSheetId="5">#REF!</definedName>
    <definedName name="ulppuipui" localSheetId="4">#REF!</definedName>
    <definedName name="ulppuipui">#REF!</definedName>
    <definedName name="undo" localSheetId="7">#REF!</definedName>
    <definedName name="undo" localSheetId="8">#REF!</definedName>
    <definedName name="undo" localSheetId="3">#REF!</definedName>
    <definedName name="undo" localSheetId="5">#REF!</definedName>
    <definedName name="undo" localSheetId="4">#REF!</definedName>
    <definedName name="undo">#REF!</definedName>
    <definedName name="ung" localSheetId="7">#REF!</definedName>
    <definedName name="ung" localSheetId="8">#REF!</definedName>
    <definedName name="ung" localSheetId="3">#REF!</definedName>
    <definedName name="ung" localSheetId="5">#REF!</definedName>
    <definedName name="ung" localSheetId="4">#REF!</definedName>
    <definedName name="ung">#REF!</definedName>
    <definedName name="uolougouio" localSheetId="7">#REF!</definedName>
    <definedName name="uolougouio" localSheetId="8">#REF!</definedName>
    <definedName name="uolougouio" localSheetId="3">#REF!</definedName>
    <definedName name="uolougouio" localSheetId="5">#REF!</definedName>
    <definedName name="uolougouio" localSheetId="4">#REF!</definedName>
    <definedName name="uolougouio">#REF!</definedName>
    <definedName name="urrt" localSheetId="7">#REF!</definedName>
    <definedName name="urrt" localSheetId="8">#REF!</definedName>
    <definedName name="urrt" localSheetId="3">#REF!</definedName>
    <definedName name="urrt" localSheetId="5">#REF!</definedName>
    <definedName name="urrt" localSheetId="4">#REF!</definedName>
    <definedName name="urrt">#REF!</definedName>
    <definedName name="utb" localSheetId="7">#REF!</definedName>
    <definedName name="utb" localSheetId="8">#REF!</definedName>
    <definedName name="utb" localSheetId="3">#REF!</definedName>
    <definedName name="utb" localSheetId="5">#REF!</definedName>
    <definedName name="utb" localSheetId="4">#REF!</definedName>
    <definedName name="utb">#REF!</definedName>
    <definedName name="UUIKH" localSheetId="7">#REF!</definedName>
    <definedName name="UUIKH" localSheetId="8">#REF!</definedName>
    <definedName name="UUIKH" localSheetId="3">#REF!</definedName>
    <definedName name="UUIKH" localSheetId="5">#REF!</definedName>
    <definedName name="UUIKH" localSheetId="4">#REF!</definedName>
    <definedName name="UUIKH">#REF!</definedName>
    <definedName name="uwed" localSheetId="7">#REF!</definedName>
    <definedName name="uwed" localSheetId="8">#REF!</definedName>
    <definedName name="uwed" localSheetId="3">#REF!</definedName>
    <definedName name="uwed" localSheetId="5">#REF!</definedName>
    <definedName name="uwed" localSheetId="4">#REF!</definedName>
    <definedName name="uwed">#REF!</definedName>
    <definedName name="uy" localSheetId="7">#REF!</definedName>
    <definedName name="uy" localSheetId="8">#REF!</definedName>
    <definedName name="uy" localSheetId="3">#REF!</definedName>
    <definedName name="uy" localSheetId="5">#REF!</definedName>
    <definedName name="uy" localSheetId="4">#REF!</definedName>
    <definedName name="uy">#REF!</definedName>
    <definedName name="uyt" localSheetId="7">#REF!</definedName>
    <definedName name="uyt" localSheetId="8">#REF!</definedName>
    <definedName name="uyt" localSheetId="3">#REF!</definedName>
    <definedName name="uyt" localSheetId="5">#REF!</definedName>
    <definedName name="uyt" localSheetId="4">#REF!</definedName>
    <definedName name="uyt">#REF!</definedName>
    <definedName name="uyuii" localSheetId="7">#REF!</definedName>
    <definedName name="uyuii" localSheetId="8">#REF!</definedName>
    <definedName name="uyuii" localSheetId="3">#REF!</definedName>
    <definedName name="uyuii" localSheetId="5">#REF!</definedName>
    <definedName name="uyuii" localSheetId="4">#REF!</definedName>
    <definedName name="uyuii">#REF!</definedName>
    <definedName name="uyuuyuy" localSheetId="7">#REF!</definedName>
    <definedName name="uyuuyuy" localSheetId="8">#REF!</definedName>
    <definedName name="uyuuyuy" localSheetId="3">#REF!</definedName>
    <definedName name="uyuuyuy" localSheetId="5">#REF!</definedName>
    <definedName name="uyuuyuy" localSheetId="4">#REF!</definedName>
    <definedName name="uyuuyuy">#REF!</definedName>
    <definedName name="v" localSheetId="7">#REF!</definedName>
    <definedName name="v" localSheetId="8">#REF!</definedName>
    <definedName name="v" localSheetId="3">#REF!</definedName>
    <definedName name="v" localSheetId="5">#REF!</definedName>
    <definedName name="v" localSheetId="4">#REF!</definedName>
    <definedName name="v">#REF!</definedName>
    <definedName name="v_1" localSheetId="7">#REF!</definedName>
    <definedName name="v_1" localSheetId="8">#REF!</definedName>
    <definedName name="v_1" localSheetId="3">#REF!</definedName>
    <definedName name="v_1" localSheetId="5">#REF!</definedName>
    <definedName name="v_1" localSheetId="4">#REF!</definedName>
    <definedName name="v_1">#REF!</definedName>
    <definedName name="Variation" localSheetId="7">#REF!</definedName>
    <definedName name="Variation" localSheetId="8">#REF!</definedName>
    <definedName name="Variation" localSheetId="3">#REF!</definedName>
    <definedName name="Variation" localSheetId="5">#REF!</definedName>
    <definedName name="Variation" localSheetId="4">#REF!</definedName>
    <definedName name="Variation">#REF!</definedName>
    <definedName name="Variation_1" localSheetId="7">#REF!</definedName>
    <definedName name="Variation_1" localSheetId="8">#REF!</definedName>
    <definedName name="Variation_1" localSheetId="3">#REF!</definedName>
    <definedName name="Variation_1" localSheetId="5">#REF!</definedName>
    <definedName name="Variation_1" localSheetId="4">#REF!</definedName>
    <definedName name="Variation_1">#REF!</definedName>
    <definedName name="VBG" localSheetId="7">#REF!</definedName>
    <definedName name="VBG" localSheetId="8">#REF!</definedName>
    <definedName name="VBG" localSheetId="3">#REF!</definedName>
    <definedName name="VBG" localSheetId="5">#REF!</definedName>
    <definedName name="VBG" localSheetId="4">#REF!</definedName>
    <definedName name="VBG">#REF!</definedName>
    <definedName name="vbgt" localSheetId="7">#REF!</definedName>
    <definedName name="vbgt" localSheetId="8">#REF!</definedName>
    <definedName name="vbgt" localSheetId="3">#REF!</definedName>
    <definedName name="vbgt" localSheetId="5">#REF!</definedName>
    <definedName name="vbgt" localSheetId="4">#REF!</definedName>
    <definedName name="vbgt">#REF!</definedName>
    <definedName name="VBMKL" localSheetId="7">#REF!</definedName>
    <definedName name="VBMKL" localSheetId="8">#REF!</definedName>
    <definedName name="VBMKL" localSheetId="3">#REF!</definedName>
    <definedName name="VBMKL" localSheetId="5">#REF!</definedName>
    <definedName name="VBMKL" localSheetId="4">#REF!</definedName>
    <definedName name="VBMKL">#REF!</definedName>
    <definedName name="VBNMJK" localSheetId="7">#REF!</definedName>
    <definedName name="VBNMJK" localSheetId="8">#REF!</definedName>
    <definedName name="VBNMJK" localSheetId="3">#REF!</definedName>
    <definedName name="VBNMJK" localSheetId="5">#REF!</definedName>
    <definedName name="VBNMJK" localSheetId="4">#REF!</definedName>
    <definedName name="VBNMJK">#REF!</definedName>
    <definedName name="vbvbvb" localSheetId="7">#REF!</definedName>
    <definedName name="vbvbvb" localSheetId="8">#REF!</definedName>
    <definedName name="vbvbvb" localSheetId="3">#REF!</definedName>
    <definedName name="vbvbvb" localSheetId="5">#REF!</definedName>
    <definedName name="vbvbvb" localSheetId="4">#REF!</definedName>
    <definedName name="vbvbvb">#REF!</definedName>
    <definedName name="vbvbvvv" localSheetId="7">#REF!</definedName>
    <definedName name="vbvbvvv" localSheetId="8">#REF!</definedName>
    <definedName name="vbvbvvv" localSheetId="3">#REF!</definedName>
    <definedName name="vbvbvvv" localSheetId="5">#REF!</definedName>
    <definedName name="vbvbvvv" localSheetId="4">#REF!</definedName>
    <definedName name="vbvbvvv">#REF!</definedName>
    <definedName name="VFD" localSheetId="7">#REF!</definedName>
    <definedName name="VFD" localSheetId="8">#REF!</definedName>
    <definedName name="VFD" localSheetId="3">#REF!</definedName>
    <definedName name="VFD" localSheetId="5">#REF!</definedName>
    <definedName name="VFD" localSheetId="4">#REF!</definedName>
    <definedName name="VFD">#REF!</definedName>
    <definedName name="vffy" localSheetId="7">#REF!</definedName>
    <definedName name="vffy" localSheetId="8">#REF!</definedName>
    <definedName name="vffy" localSheetId="3">#REF!</definedName>
    <definedName name="vffy" localSheetId="5">#REF!</definedName>
    <definedName name="vffy" localSheetId="4">#REF!</definedName>
    <definedName name="vffy">#REF!</definedName>
    <definedName name="VFRET" localSheetId="7">#REF!</definedName>
    <definedName name="VFRET" localSheetId="8">#REF!</definedName>
    <definedName name="VFRET" localSheetId="3">#REF!</definedName>
    <definedName name="VFRET" localSheetId="5">#REF!</definedName>
    <definedName name="VFRET" localSheetId="4">#REF!</definedName>
    <definedName name="VFRET">#REF!</definedName>
    <definedName name="vg" localSheetId="3">#REF!</definedName>
    <definedName name="vg">#REF!</definedName>
    <definedName name="vj" localSheetId="7">#REF!</definedName>
    <definedName name="vj" localSheetId="8">#REF!</definedName>
    <definedName name="vj" localSheetId="3">#REF!</definedName>
    <definedName name="vj" localSheetId="5">#REF!</definedName>
    <definedName name="vj" localSheetId="4">#REF!</definedName>
    <definedName name="vj">#REF!</definedName>
    <definedName name="VNM" localSheetId="7">#REF!</definedName>
    <definedName name="VNM" localSheetId="8">#REF!</definedName>
    <definedName name="VNM" localSheetId="3">#REF!</definedName>
    <definedName name="VNM" localSheetId="5">#REF!</definedName>
    <definedName name="VNM" localSheetId="4">#REF!</definedName>
    <definedName name="VNM">#REF!</definedName>
    <definedName name="VSD" localSheetId="7">#REF!</definedName>
    <definedName name="VSD" localSheetId="8">#REF!</definedName>
    <definedName name="VSD" localSheetId="3">#REF!</definedName>
    <definedName name="VSD" localSheetId="5">#REF!</definedName>
    <definedName name="VSD" localSheetId="4">#REF!</definedName>
    <definedName name="VSD">#REF!</definedName>
    <definedName name="vv" localSheetId="7">#REF!</definedName>
    <definedName name="vv" localSheetId="8">#REF!</definedName>
    <definedName name="vv" localSheetId="3">#REF!</definedName>
    <definedName name="vv" localSheetId="5">#REF!</definedName>
    <definedName name="vv" localSheetId="4">#REF!</definedName>
    <definedName name="vv">#REF!</definedName>
    <definedName name="vv_1" localSheetId="7">#REF!</definedName>
    <definedName name="vv_1" localSheetId="8">#REF!</definedName>
    <definedName name="vv_1" localSheetId="3">#REF!</definedName>
    <definedName name="vv_1" localSheetId="5">#REF!</definedName>
    <definedName name="vv_1" localSheetId="4">#REF!</definedName>
    <definedName name="vv_1">#REF!</definedName>
    <definedName name="VV_II" localSheetId="7">#REF!</definedName>
    <definedName name="VV_II" localSheetId="8">#REF!</definedName>
    <definedName name="VV_II" localSheetId="3">#REF!</definedName>
    <definedName name="VV_II" localSheetId="5">#REF!</definedName>
    <definedName name="VV_II" localSheetId="4">#REF!</definedName>
    <definedName name="VV_II">#REF!</definedName>
    <definedName name="w26te" localSheetId="7">#REF!</definedName>
    <definedName name="w26te" localSheetId="8">#REF!</definedName>
    <definedName name="w26te" localSheetId="3">#REF!</definedName>
    <definedName name="w26te" localSheetId="5">#REF!</definedName>
    <definedName name="w26te" localSheetId="4">#REF!</definedName>
    <definedName name="w26te">#REF!</definedName>
    <definedName name="w6y" localSheetId="7">#REF!</definedName>
    <definedName name="w6y" localSheetId="8">#REF!</definedName>
    <definedName name="w6y" localSheetId="3">#REF!</definedName>
    <definedName name="w6y" localSheetId="5">#REF!</definedName>
    <definedName name="w6y" localSheetId="4">#REF!</definedName>
    <definedName name="w6y">#REF!</definedName>
    <definedName name="waff" localSheetId="7">#REF!</definedName>
    <definedName name="waff" localSheetId="8">#REF!</definedName>
    <definedName name="waff" localSheetId="3">#REF!</definedName>
    <definedName name="waff" localSheetId="5">#REF!</definedName>
    <definedName name="waff" localSheetId="4">#REF!</definedName>
    <definedName name="waff">#REF!</definedName>
    <definedName name="warergtrjyiu" localSheetId="7">#REF!</definedName>
    <definedName name="warergtrjyiu" localSheetId="8">#REF!</definedName>
    <definedName name="warergtrjyiu" localSheetId="3">#REF!</definedName>
    <definedName name="warergtrjyiu" localSheetId="5">#REF!</definedName>
    <definedName name="warergtrjyiu" localSheetId="4">#REF!</definedName>
    <definedName name="warergtrjyiu">#REF!</definedName>
    <definedName name="wawst" localSheetId="7">#REF!</definedName>
    <definedName name="wawst" localSheetId="8">#REF!</definedName>
    <definedName name="wawst" localSheetId="3">#REF!</definedName>
    <definedName name="wawst" localSheetId="5">#REF!</definedName>
    <definedName name="wawst" localSheetId="4">#REF!</definedName>
    <definedName name="wawst">#REF!</definedName>
    <definedName name="web" localSheetId="7">#REF!</definedName>
    <definedName name="web" localSheetId="8">#REF!</definedName>
    <definedName name="web" localSheetId="3">#REF!</definedName>
    <definedName name="web" localSheetId="5">#REF!</definedName>
    <definedName name="web" localSheetId="4">#REF!</definedName>
    <definedName name="web">#REF!</definedName>
    <definedName name="weefwe" localSheetId="7">#REF!</definedName>
    <definedName name="weefwe" localSheetId="8">#REF!</definedName>
    <definedName name="weefwe" localSheetId="3">#REF!</definedName>
    <definedName name="weefwe" localSheetId="5">#REF!</definedName>
    <definedName name="weefwe" localSheetId="4">#REF!</definedName>
    <definedName name="weefwe">#REF!</definedName>
    <definedName name="wegWE" localSheetId="7">#REF!</definedName>
    <definedName name="wegWE" localSheetId="8">#REF!</definedName>
    <definedName name="wegWE" localSheetId="3">#REF!</definedName>
    <definedName name="wegWE" localSheetId="5">#REF!</definedName>
    <definedName name="wegWE" localSheetId="4">#REF!</definedName>
    <definedName name="wegWE">#REF!</definedName>
    <definedName name="wegWE_1" localSheetId="7">#REF!</definedName>
    <definedName name="wegWE_1" localSheetId="8">#REF!</definedName>
    <definedName name="wegWE_1" localSheetId="3">#REF!</definedName>
    <definedName name="wegWE_1" localSheetId="5">#REF!</definedName>
    <definedName name="wegWE_1" localSheetId="4">#REF!</definedName>
    <definedName name="wegWE_1">#REF!</definedName>
    <definedName name="wegywegt" localSheetId="7">#REF!</definedName>
    <definedName name="wegywegt" localSheetId="8">#REF!</definedName>
    <definedName name="wegywegt" localSheetId="3">#REF!</definedName>
    <definedName name="wegywegt" localSheetId="5">#REF!</definedName>
    <definedName name="wegywegt" localSheetId="4">#REF!</definedName>
    <definedName name="wegywegt">#REF!</definedName>
    <definedName name="weq" localSheetId="7">#REF!</definedName>
    <definedName name="weq" localSheetId="8">#REF!</definedName>
    <definedName name="weq" localSheetId="3">#REF!</definedName>
    <definedName name="weq" localSheetId="5">#REF!</definedName>
    <definedName name="weq" localSheetId="4">#REF!</definedName>
    <definedName name="weq">#REF!</definedName>
    <definedName name="weq_1" localSheetId="7">#REF!</definedName>
    <definedName name="weq_1" localSheetId="8">#REF!</definedName>
    <definedName name="weq_1" localSheetId="3">#REF!</definedName>
    <definedName name="weq_1" localSheetId="5">#REF!</definedName>
    <definedName name="weq_1" localSheetId="4">#REF!</definedName>
    <definedName name="weq_1">#REF!</definedName>
    <definedName name="wer" localSheetId="3">#REF!</definedName>
    <definedName name="wer">#REF!</definedName>
    <definedName name="werfg" localSheetId="7">#REF!</definedName>
    <definedName name="werfg" localSheetId="8">#REF!</definedName>
    <definedName name="werfg" localSheetId="3">#REF!</definedName>
    <definedName name="werfg" localSheetId="5">#REF!</definedName>
    <definedName name="werfg" localSheetId="4">#REF!</definedName>
    <definedName name="werfg">#REF!</definedName>
    <definedName name="wert" localSheetId="7">#REF!</definedName>
    <definedName name="wert" localSheetId="8">#REF!</definedName>
    <definedName name="wert" localSheetId="3">#REF!</definedName>
    <definedName name="wert" localSheetId="5">#REF!</definedName>
    <definedName name="wert" localSheetId="4">#REF!</definedName>
    <definedName name="wert">#REF!</definedName>
    <definedName name="WERTGH" localSheetId="7">#REF!</definedName>
    <definedName name="WERTGH" localSheetId="8">#REF!</definedName>
    <definedName name="WERTGH" localSheetId="3">#REF!</definedName>
    <definedName name="WERTGH" localSheetId="5">#REF!</definedName>
    <definedName name="WERTGH" localSheetId="4">#REF!</definedName>
    <definedName name="WERTGH">#REF!</definedName>
    <definedName name="wetjy" localSheetId="7">#REF!</definedName>
    <definedName name="wetjy" localSheetId="8">#REF!</definedName>
    <definedName name="wetjy" localSheetId="3">#REF!</definedName>
    <definedName name="wetjy" localSheetId="5">#REF!</definedName>
    <definedName name="wetjy" localSheetId="4">#REF!</definedName>
    <definedName name="wetjy">#REF!</definedName>
    <definedName name="wetwe" localSheetId="7">#REF!</definedName>
    <definedName name="wetwe" localSheetId="8">#REF!</definedName>
    <definedName name="wetwe" localSheetId="3">#REF!</definedName>
    <definedName name="wetwe" localSheetId="5">#REF!</definedName>
    <definedName name="wetwe" localSheetId="4">#REF!</definedName>
    <definedName name="wetwe">#REF!</definedName>
    <definedName name="wetyrutu" localSheetId="7">#REF!</definedName>
    <definedName name="wetyrutu" localSheetId="8">#REF!</definedName>
    <definedName name="wetyrutu" localSheetId="3">#REF!</definedName>
    <definedName name="wetyrutu" localSheetId="5">#REF!</definedName>
    <definedName name="wetyrutu" localSheetId="4">#REF!</definedName>
    <definedName name="wetyrutu">#REF!</definedName>
    <definedName name="WGEW" localSheetId="7">#REF!</definedName>
    <definedName name="WGEW" localSheetId="8">#REF!</definedName>
    <definedName name="WGEW" localSheetId="3">#REF!</definedName>
    <definedName name="WGEW" localSheetId="5">#REF!</definedName>
    <definedName name="WGEW" localSheetId="4">#REF!</definedName>
    <definedName name="WGEW">#REF!</definedName>
    <definedName name="WGEW_1" localSheetId="7">#REF!</definedName>
    <definedName name="WGEW_1" localSheetId="8">#REF!</definedName>
    <definedName name="WGEW_1" localSheetId="3">#REF!</definedName>
    <definedName name="WGEW_1" localSheetId="5">#REF!</definedName>
    <definedName name="WGEW_1" localSheetId="4">#REF!</definedName>
    <definedName name="WGEW_1">#REF!</definedName>
    <definedName name="wgWE" localSheetId="7">#REF!</definedName>
    <definedName name="wgWE" localSheetId="8">#REF!</definedName>
    <definedName name="wgWE" localSheetId="3">#REF!</definedName>
    <definedName name="wgWE" localSheetId="5">#REF!</definedName>
    <definedName name="wgWE" localSheetId="4">#REF!</definedName>
    <definedName name="wgWE">#REF!</definedName>
    <definedName name="wgWE_1" localSheetId="7">#REF!</definedName>
    <definedName name="wgWE_1" localSheetId="8">#REF!</definedName>
    <definedName name="wgWE_1" localSheetId="3">#REF!</definedName>
    <definedName name="wgWE_1" localSheetId="5">#REF!</definedName>
    <definedName name="wgWE_1" localSheetId="4">#REF!</definedName>
    <definedName name="wgWE_1">#REF!</definedName>
    <definedName name="why" localSheetId="7">#REF!</definedName>
    <definedName name="why" localSheetId="8">#REF!</definedName>
    <definedName name="why" localSheetId="3">#REF!</definedName>
    <definedName name="why" localSheetId="5">#REF!</definedName>
    <definedName name="why" localSheetId="4">#REF!</definedName>
    <definedName name="why">#REF!</definedName>
    <definedName name="wqe" localSheetId="7">#REF!</definedName>
    <definedName name="wqe" localSheetId="8">#REF!</definedName>
    <definedName name="wqe" localSheetId="3">#REF!</definedName>
    <definedName name="wqe" localSheetId="5">#REF!</definedName>
    <definedName name="wqe" localSheetId="4">#REF!</definedName>
    <definedName name="wqe">#REF!</definedName>
    <definedName name="wqer" localSheetId="7">#REF!</definedName>
    <definedName name="wqer" localSheetId="8">#REF!</definedName>
    <definedName name="wqer" localSheetId="3">#REF!</definedName>
    <definedName name="wqer" localSheetId="5">#REF!</definedName>
    <definedName name="wqer" localSheetId="4">#REF!</definedName>
    <definedName name="wqer">#REF!</definedName>
    <definedName name="wrn.???????." localSheetId="7">#REF!</definedName>
    <definedName name="wrn.???????." localSheetId="8">#REF!</definedName>
    <definedName name="wrn.???????." localSheetId="3">#REF!</definedName>
    <definedName name="wrn.???????." localSheetId="5">#REF!</definedName>
    <definedName name="wrn.???????." localSheetId="4">#REF!</definedName>
    <definedName name="wrn.???????.">#REF!</definedName>
    <definedName name="wrn.????????." localSheetId="7">#REF!</definedName>
    <definedName name="wrn.????????." localSheetId="8">#REF!</definedName>
    <definedName name="wrn.????????." localSheetId="3">#REF!</definedName>
    <definedName name="wrn.????????." localSheetId="5">#REF!</definedName>
    <definedName name="wrn.????????." localSheetId="4">#REF!</definedName>
    <definedName name="wrn.????????.">#REF!</definedName>
    <definedName name="wrn.??????????." localSheetId="7">#REF!</definedName>
    <definedName name="wrn.??????????." localSheetId="8">#REF!</definedName>
    <definedName name="wrn.??????????." localSheetId="3">#REF!</definedName>
    <definedName name="wrn.??????????." localSheetId="5">#REF!</definedName>
    <definedName name="wrn.??????????." localSheetId="4">#REF!</definedName>
    <definedName name="wrn.??????????.">#REF!</definedName>
    <definedName name="wrn.????94." localSheetId="7">#REF!</definedName>
    <definedName name="wrn.????94." localSheetId="8">#REF!</definedName>
    <definedName name="wrn.????94." localSheetId="3">#REF!</definedName>
    <definedName name="wrn.????94." localSheetId="5">#REF!</definedName>
    <definedName name="wrn.????94." localSheetId="4">#REF!</definedName>
    <definedName name="wrn.????94.">#REF!</definedName>
    <definedName name="wrn.??94??." localSheetId="7">#REF!</definedName>
    <definedName name="wrn.??94??." localSheetId="8">#REF!</definedName>
    <definedName name="wrn.??94??." localSheetId="3">#REF!</definedName>
    <definedName name="wrn.??94??." localSheetId="5">#REF!</definedName>
    <definedName name="wrn.??94??." localSheetId="4">#REF!</definedName>
    <definedName name="wrn.??94??.">#REF!</definedName>
    <definedName name="wrn.95PROV." localSheetId="7">#REF!</definedName>
    <definedName name="wrn.95PROV." localSheetId="8">#REF!</definedName>
    <definedName name="wrn.95PROV." localSheetId="3">#REF!</definedName>
    <definedName name="wrn.95PROV." localSheetId="5">#REF!</definedName>
    <definedName name="wrn.95PROV." localSheetId="4">#REF!</definedName>
    <definedName name="wrn.95PROV.">#REF!</definedName>
    <definedName name="wrn.ACHESON94TAXRETURN." localSheetId="7">#REF!</definedName>
    <definedName name="wrn.ACHESON94TAXRETURN." localSheetId="8">#REF!</definedName>
    <definedName name="wrn.ACHESON94TAXRETURN." localSheetId="3">#REF!</definedName>
    <definedName name="wrn.ACHESON94TAXRETURN." localSheetId="5">#REF!</definedName>
    <definedName name="wrn.ACHESON94TAXRETURN." localSheetId="4">#REF!</definedName>
    <definedName name="wrn.ACHESON94TAXRETURN.">#REF!</definedName>
    <definedName name="wrn.Aging._.and._.Trend._.Analysis." localSheetId="7">#REF!</definedName>
    <definedName name="wrn.Aging._.and._.Trend._.Analysis." localSheetId="8">#REF!</definedName>
    <definedName name="wrn.Aging._.and._.Trend._.Analysis." localSheetId="3">#REF!</definedName>
    <definedName name="wrn.Aging._.and._.Trend._.Analysis." localSheetId="5">#REF!</definedName>
    <definedName name="wrn.Aging._.and._.Trend._.Analysis." localSheetId="4">#REF!</definedName>
    <definedName name="wrn.Aging._.and._.Trend._.Analysis.">#REF!</definedName>
    <definedName name="wrn.akj." localSheetId="7">#REF!</definedName>
    <definedName name="wrn.akj." localSheetId="8">#REF!</definedName>
    <definedName name="wrn.akj." localSheetId="3">#REF!</definedName>
    <definedName name="wrn.akj." localSheetId="5">#REF!</definedName>
    <definedName name="wrn.akj." localSheetId="4">#REF!</definedName>
    <definedName name="wrn.akj.">#REF!</definedName>
    <definedName name="wrn.all." localSheetId="7">#REF!</definedName>
    <definedName name="wrn.all." localSheetId="8">#REF!</definedName>
    <definedName name="wrn.all." localSheetId="3">#REF!</definedName>
    <definedName name="wrn.all." localSheetId="5">#REF!</definedName>
    <definedName name="wrn.all." localSheetId="4">#REF!</definedName>
    <definedName name="wrn.all.">#REF!</definedName>
    <definedName name="wrn.All._.Countries." localSheetId="7">#REF!</definedName>
    <definedName name="wrn.All._.Countries." localSheetId="8">#REF!</definedName>
    <definedName name="wrn.All._.Countries." localSheetId="3">#REF!</definedName>
    <definedName name="wrn.All._.Countries." localSheetId="5">#REF!</definedName>
    <definedName name="wrn.All._.Countries." localSheetId="4">#REF!</definedName>
    <definedName name="wrn.All._.Countries.">#REF!</definedName>
    <definedName name="wrn.All._.Inputs." localSheetId="7">#REF!</definedName>
    <definedName name="wrn.All._.Inputs." localSheetId="8">#REF!</definedName>
    <definedName name="wrn.All._.Inputs." localSheetId="3">#REF!</definedName>
    <definedName name="wrn.All._.Inputs." localSheetId="5">#REF!</definedName>
    <definedName name="wrn.All._.Inputs." localSheetId="4">#REF!</definedName>
    <definedName name="wrn.All._.Inputs.">#REF!</definedName>
    <definedName name="wrn.all._.lines." localSheetId="7">#REF!</definedName>
    <definedName name="wrn.all._.lines." localSheetId="8">#REF!</definedName>
    <definedName name="wrn.all._.lines." localSheetId="3">#REF!</definedName>
    <definedName name="wrn.all._.lines." localSheetId="5">#REF!</definedName>
    <definedName name="wrn.all._.lines." localSheetId="4">#REF!</definedName>
    <definedName name="wrn.all._.lines.">#REF!</definedName>
    <definedName name="wrn.all._.lines._1" localSheetId="7">#REF!</definedName>
    <definedName name="wrn.all._.lines._1" localSheetId="8">#REF!</definedName>
    <definedName name="wrn.all._.lines._1" localSheetId="3">#REF!</definedName>
    <definedName name="wrn.all._.lines._1" localSheetId="5">#REF!</definedName>
    <definedName name="wrn.all._.lines._1" localSheetId="4">#REF!</definedName>
    <definedName name="wrn.all._.lines._1">#REF!</definedName>
    <definedName name="wrn.All._.Pages." localSheetId="7">#REF!</definedName>
    <definedName name="wrn.All._.Pages." localSheetId="8">#REF!</definedName>
    <definedName name="wrn.All._.Pages." localSheetId="3">#REF!</definedName>
    <definedName name="wrn.All._.Pages." localSheetId="5">#REF!</definedName>
    <definedName name="wrn.All._.Pages." localSheetId="4">#REF!</definedName>
    <definedName name="wrn.All._.Pages.">#REF!</definedName>
    <definedName name="wrn.all._1" localSheetId="7">#REF!</definedName>
    <definedName name="wrn.all._1" localSheetId="8">#REF!</definedName>
    <definedName name="wrn.all._1" localSheetId="3">#REF!</definedName>
    <definedName name="wrn.all._1" localSheetId="5">#REF!</definedName>
    <definedName name="wrn.all._1" localSheetId="4">#REF!</definedName>
    <definedName name="wrn.all._1">#REF!</definedName>
    <definedName name="wrn.AMTNOL." localSheetId="7">#REF!</definedName>
    <definedName name="wrn.AMTNOL." localSheetId="8">#REF!</definedName>
    <definedName name="wrn.AMTNOL." localSheetId="3">#REF!</definedName>
    <definedName name="wrn.AMTNOL." localSheetId="5">#REF!</definedName>
    <definedName name="wrn.AMTNOL." localSheetId="4">#REF!</definedName>
    <definedName name="wrn.AMTNOL.">#REF!</definedName>
    <definedName name="wrn.audit._.adjustments." localSheetId="7">#REF!</definedName>
    <definedName name="wrn.audit._.adjustments." localSheetId="8">#REF!</definedName>
    <definedName name="wrn.audit._.adjustments." localSheetId="3">#REF!</definedName>
    <definedName name="wrn.audit._.adjustments." localSheetId="5">#REF!</definedName>
    <definedName name="wrn.audit._.adjustments." localSheetId="4">#REF!</definedName>
    <definedName name="wrn.audit._.adjustments.">#REF!</definedName>
    <definedName name="wrn.Audit._.Measured._.Works." localSheetId="7">#REF!</definedName>
    <definedName name="wrn.Audit._.Measured._.Works." localSheetId="8">#REF!</definedName>
    <definedName name="wrn.Audit._.Measured._.Works." localSheetId="3">#REF!</definedName>
    <definedName name="wrn.Audit._.Measured._.Works." localSheetId="5">#REF!</definedName>
    <definedName name="wrn.Audit._.Measured._.Works." localSheetId="4">#REF!</definedName>
    <definedName name="wrn.Audit._.Measured._.Works.">#REF!</definedName>
    <definedName name="wrn.Balance._.Sheet._.Set." localSheetId="7">#REF!</definedName>
    <definedName name="wrn.Balance._.Sheet._.Set." localSheetId="8">#REF!</definedName>
    <definedName name="wrn.Balance._.Sheet._.Set." localSheetId="3">#REF!</definedName>
    <definedName name="wrn.Balance._.Sheet._.Set." localSheetId="5">#REF!</definedName>
    <definedName name="wrn.Balance._.Sheet._.Set." localSheetId="4">#REF!</definedName>
    <definedName name="wrn.Balance._.Sheet._.Set.">#REF!</definedName>
    <definedName name="wrn.Barbara._.Modular._.Indirects." localSheetId="7">#REF!</definedName>
    <definedName name="wrn.Barbara._.Modular._.Indirects." localSheetId="8">#REF!</definedName>
    <definedName name="wrn.Barbara._.Modular._.Indirects." localSheetId="3">#REF!</definedName>
    <definedName name="wrn.Barbara._.Modular._.Indirects." localSheetId="5">#REF!</definedName>
    <definedName name="wrn.Barbara._.Modular._.Indirects." localSheetId="4">#REF!</definedName>
    <definedName name="wrn.Barbara._.Modular._.Indirects.">#REF!</definedName>
    <definedName name="wrn.Barbara._.Modular._.Indirects._1" localSheetId="7">#REF!</definedName>
    <definedName name="wrn.Barbara._.Modular._.Indirects._1" localSheetId="8">#REF!</definedName>
    <definedName name="wrn.Barbara._.Modular._.Indirects._1" localSheetId="3">#REF!</definedName>
    <definedName name="wrn.Barbara._.Modular._.Indirects._1" localSheetId="5">#REF!</definedName>
    <definedName name="wrn.Barbara._.Modular._.Indirects._1" localSheetId="4">#REF!</definedName>
    <definedName name="wrn.Barbara._.Modular._.Indirects._1">#REF!</definedName>
    <definedName name="wrn.BaseYearDemand." localSheetId="7">#REF!</definedName>
    <definedName name="wrn.BaseYearDemand." localSheetId="8">#REF!</definedName>
    <definedName name="wrn.BaseYearDemand." localSheetId="3">#REF!</definedName>
    <definedName name="wrn.BaseYearDemand." localSheetId="5">#REF!</definedName>
    <definedName name="wrn.BaseYearDemand." localSheetId="4">#REF!</definedName>
    <definedName name="wrn.BaseYearDemand.">#REF!</definedName>
    <definedName name="wrn.BILLS." localSheetId="7">#REF!</definedName>
    <definedName name="wrn.BILLS." localSheetId="8">#REF!</definedName>
    <definedName name="wrn.BILLS." localSheetId="3">#REF!</definedName>
    <definedName name="wrn.BILLS." localSheetId="5">#REF!</definedName>
    <definedName name="wrn.BILLS." localSheetId="4">#REF!</definedName>
    <definedName name="wrn.BILLS.">#REF!</definedName>
    <definedName name="wrn.BL94TAXRETURN." localSheetId="7">#REF!</definedName>
    <definedName name="wrn.BL94TAXRETURN." localSheetId="8">#REF!</definedName>
    <definedName name="wrn.BL94TAXRETURN." localSheetId="3">#REF!</definedName>
    <definedName name="wrn.BL94TAXRETURN." localSheetId="5">#REF!</definedName>
    <definedName name="wrn.BL94TAXRETURN." localSheetId="4">#REF!</definedName>
    <definedName name="wrn.BL94TAXRETURN.">#REF!</definedName>
    <definedName name="wrn.Both._.Outputs." localSheetId="7">#REF!</definedName>
    <definedName name="wrn.Both._.Outputs." localSheetId="8">#REF!</definedName>
    <definedName name="wrn.Both._.Outputs." localSheetId="3">#REF!</definedName>
    <definedName name="wrn.Both._.Outputs." localSheetId="5">#REF!</definedName>
    <definedName name="wrn.Both._.Outputs." localSheetId="4">#REF!</definedName>
    <definedName name="wrn.Both._.Outputs.">#REF!</definedName>
    <definedName name="wrn.Chandana." localSheetId="7">#REF!</definedName>
    <definedName name="wrn.Chandana." localSheetId="8">#REF!</definedName>
    <definedName name="wrn.Chandana." localSheetId="3">#REF!</definedName>
    <definedName name="wrn.Chandana." localSheetId="5">#REF!</definedName>
    <definedName name="wrn.Chandana." localSheetId="4">#REF!</definedName>
    <definedName name="wrn.Chandana.">#REF!</definedName>
    <definedName name="wrn.CHIEF._.REVIEW." localSheetId="7">#REF!</definedName>
    <definedName name="wrn.CHIEF._.REVIEW." localSheetId="8">#REF!</definedName>
    <definedName name="wrn.CHIEF._.REVIEW." localSheetId="3">#REF!</definedName>
    <definedName name="wrn.CHIEF._.REVIEW." localSheetId="5">#REF!</definedName>
    <definedName name="wrn.CHIEF._.REVIEW." localSheetId="4">#REF!</definedName>
    <definedName name="wrn.CHIEF._.REVIEW.">#REF!</definedName>
    <definedName name="wrn.CHIEF._.REVIEW._1" localSheetId="7">#REF!</definedName>
    <definedName name="wrn.CHIEF._.REVIEW._1" localSheetId="8">#REF!</definedName>
    <definedName name="wrn.CHIEF._.REVIEW._1" localSheetId="3">#REF!</definedName>
    <definedName name="wrn.CHIEF._.REVIEW._1" localSheetId="5">#REF!</definedName>
    <definedName name="wrn.CHIEF._.REVIEW._1" localSheetId="4">#REF!</definedName>
    <definedName name="wrn.CHIEF._.REVIEW._1">#REF!</definedName>
    <definedName name="wrn.Chiron._.IRS._.Audit." localSheetId="7">#REF!</definedName>
    <definedName name="wrn.Chiron._.IRS._.Audit." localSheetId="8">#REF!</definedName>
    <definedName name="wrn.Chiron._.IRS._.Audit." localSheetId="3">#REF!</definedName>
    <definedName name="wrn.Chiron._.IRS._.Audit." localSheetId="5">#REF!</definedName>
    <definedName name="wrn.Chiron._.IRS._.Audit." localSheetId="4">#REF!</definedName>
    <definedName name="wrn.Chiron._.IRS._.Audit.">#REF!</definedName>
    <definedName name="wrn.CIC94TAX." localSheetId="7">#REF!</definedName>
    <definedName name="wrn.CIC94TAX." localSheetId="8">#REF!</definedName>
    <definedName name="wrn.CIC94TAX." localSheetId="3">#REF!</definedName>
    <definedName name="wrn.CIC94TAX." localSheetId="5">#REF!</definedName>
    <definedName name="wrn.CIC94TAX." localSheetId="4">#REF!</definedName>
    <definedName name="wrn.CIC94TAX.">#REF!</definedName>
    <definedName name="wrn.CIRCUITS." localSheetId="7">#REF!</definedName>
    <definedName name="wrn.CIRCUITS." localSheetId="8">#REF!</definedName>
    <definedName name="wrn.CIRCUITS." localSheetId="3">#REF!</definedName>
    <definedName name="wrn.CIRCUITS." localSheetId="5">#REF!</definedName>
    <definedName name="wrn.CIRCUITS." localSheetId="4">#REF!</definedName>
    <definedName name="wrn.CIRCUITS.">#REF!</definedName>
    <definedName name="wrn.CIRCUITS._1" localSheetId="7">#REF!</definedName>
    <definedName name="wrn.CIRCUITS._1" localSheetId="8">#REF!</definedName>
    <definedName name="wrn.CIRCUITS._1" localSheetId="3">#REF!</definedName>
    <definedName name="wrn.CIRCUITS._1" localSheetId="5">#REF!</definedName>
    <definedName name="wrn.CIRCUITS._1" localSheetId="4">#REF!</definedName>
    <definedName name="wrn.CIRCUITS._1">#REF!</definedName>
    <definedName name="wrn.Complete._.Sys.._.Estimate." localSheetId="7">#REF!</definedName>
    <definedName name="wrn.Complete._.Sys.._.Estimate." localSheetId="8">#REF!</definedName>
    <definedName name="wrn.Complete._.Sys.._.Estimate." localSheetId="3">#REF!</definedName>
    <definedName name="wrn.Complete._.Sys.._.Estimate." localSheetId="5">#REF!</definedName>
    <definedName name="wrn.Complete._.Sys.._.Estimate." localSheetId="4">#REF!</definedName>
    <definedName name="wrn.Complete._.Sys.._.Estimate.">#REF!</definedName>
    <definedName name="wrn.Computation._.3CD._.Details." localSheetId="7">#REF!</definedName>
    <definedName name="wrn.Computation._.3CD._.Details." localSheetId="8">#REF!</definedName>
    <definedName name="wrn.Computation._.3CD._.Details." localSheetId="3">#REF!</definedName>
    <definedName name="wrn.Computation._.3CD._.Details." localSheetId="5">#REF!</definedName>
    <definedName name="wrn.Computation._.3CD._.Details." localSheetId="4">#REF!</definedName>
    <definedName name="wrn.Computation._.3CD._.Details.">#REF!</definedName>
    <definedName name="wrn.COSA94TAXRETURN." localSheetId="7">#REF!</definedName>
    <definedName name="wrn.COSA94TAXRETURN." localSheetId="8">#REF!</definedName>
    <definedName name="wrn.COSA94TAXRETURN." localSheetId="3">#REF!</definedName>
    <definedName name="wrn.COSA94TAXRETURN." localSheetId="5">#REF!</definedName>
    <definedName name="wrn.COSA94TAXRETURN." localSheetId="4">#REF!</definedName>
    <definedName name="wrn.COSA94TAXRETURN.">#REF!</definedName>
    <definedName name="wrn.COST_SHEETS." localSheetId="7">#REF!</definedName>
    <definedName name="wrn.COST_SHEETS." localSheetId="8">#REF!</definedName>
    <definedName name="wrn.COST_SHEETS." localSheetId="3">#REF!</definedName>
    <definedName name="wrn.COST_SHEETS." localSheetId="5">#REF!</definedName>
    <definedName name="wrn.COST_SHEETS." localSheetId="4">#REF!</definedName>
    <definedName name="wrn.COST_SHEETS.">#REF!</definedName>
    <definedName name="wrn.COST_SHEETS._1" localSheetId="7">#REF!</definedName>
    <definedName name="wrn.COST_SHEETS._1" localSheetId="8">#REF!</definedName>
    <definedName name="wrn.COST_SHEETS._1" localSheetId="3">#REF!</definedName>
    <definedName name="wrn.COST_SHEETS._1" localSheetId="5">#REF!</definedName>
    <definedName name="wrn.COST_SHEETS._1" localSheetId="4">#REF!</definedName>
    <definedName name="wrn.COST_SHEETS._1">#REF!</definedName>
    <definedName name="wrn.Cumulative._.Material._.Cost." localSheetId="7">#REF!</definedName>
    <definedName name="wrn.Cumulative._.Material._.Cost." localSheetId="8">#REF!</definedName>
    <definedName name="wrn.Cumulative._.Material._.Cost." localSheetId="3">#REF!</definedName>
    <definedName name="wrn.Cumulative._.Material._.Cost." localSheetId="5">#REF!</definedName>
    <definedName name="wrn.Cumulative._.Material._.Cost." localSheetId="4">#REF!</definedName>
    <definedName name="wrn.Cumulative._.Material._.Cost.">#REF!</definedName>
    <definedName name="wrn.DCR._.Output." localSheetId="7">#REF!</definedName>
    <definedName name="wrn.DCR._.Output." localSheetId="8">#REF!</definedName>
    <definedName name="wrn.DCR._.Output." localSheetId="3">#REF!</definedName>
    <definedName name="wrn.DCR._.Output." localSheetId="5">#REF!</definedName>
    <definedName name="wrn.DCR._.Output." localSheetId="4">#REF!</definedName>
    <definedName name="wrn.DCR._.Output.">#REF!</definedName>
    <definedName name="wrn.Demand._.Calcs." localSheetId="7">#REF!</definedName>
    <definedName name="wrn.Demand._.Calcs." localSheetId="8">#REF!</definedName>
    <definedName name="wrn.Demand._.Calcs." localSheetId="3">#REF!</definedName>
    <definedName name="wrn.Demand._.Calcs." localSheetId="5">#REF!</definedName>
    <definedName name="wrn.Demand._.Calcs." localSheetId="4">#REF!</definedName>
    <definedName name="wrn.Demand._.Calcs.">#REF!</definedName>
    <definedName name="wrn.Demand._.Inputs." localSheetId="7">#REF!</definedName>
    <definedName name="wrn.Demand._.Inputs." localSheetId="8">#REF!</definedName>
    <definedName name="wrn.Demand._.Inputs." localSheetId="3">#REF!</definedName>
    <definedName name="wrn.Demand._.Inputs." localSheetId="5">#REF!</definedName>
    <definedName name="wrn.Demand._.Inputs." localSheetId="4">#REF!</definedName>
    <definedName name="wrn.Demand._.Inputs.">#REF!</definedName>
    <definedName name="wrn.Depreciation." localSheetId="7">#REF!</definedName>
    <definedName name="wrn.Depreciation." localSheetId="8">#REF!</definedName>
    <definedName name="wrn.Depreciation." localSheetId="3">#REF!</definedName>
    <definedName name="wrn.Depreciation." localSheetId="5">#REF!</definedName>
    <definedName name="wrn.Depreciation." localSheetId="4">#REF!</definedName>
    <definedName name="wrn.Depreciation.">#REF!</definedName>
    <definedName name="wrn.Facility._.Estimate." localSheetId="7">#REF!</definedName>
    <definedName name="wrn.Facility._.Estimate." localSheetId="8">#REF!</definedName>
    <definedName name="wrn.Facility._.Estimate." localSheetId="3">#REF!</definedName>
    <definedName name="wrn.Facility._.Estimate." localSheetId="5">#REF!</definedName>
    <definedName name="wrn.Facility._.Estimate." localSheetId="4">#REF!</definedName>
    <definedName name="wrn.Facility._.Estimate.">#REF!</definedName>
    <definedName name="wrn.Fair._.Share._.Calcs." localSheetId="7">#REF!</definedName>
    <definedName name="wrn.Fair._.Share._.Calcs." localSheetId="8">#REF!</definedName>
    <definedName name="wrn.Fair._.Share._.Calcs." localSheetId="3">#REF!</definedName>
    <definedName name="wrn.Fair._.Share._.Calcs." localSheetId="5">#REF!</definedName>
    <definedName name="wrn.Fair._.Share._.Calcs." localSheetId="4">#REF!</definedName>
    <definedName name="wrn.Fair._.Share._.Calcs.">#REF!</definedName>
    <definedName name="wrn.Final._.Account." localSheetId="7">#REF!</definedName>
    <definedName name="wrn.Final._.Account." localSheetId="8">#REF!</definedName>
    <definedName name="wrn.Final._.Account." localSheetId="3">#REF!</definedName>
    <definedName name="wrn.Final._.Account." localSheetId="5">#REF!</definedName>
    <definedName name="wrn.Final._.Account." localSheetId="4">#REF!</definedName>
    <definedName name="wrn.Final._.Account.">#REF!</definedName>
    <definedName name="wrn.FINAL._.ACCOUNT._.ANALYSES." localSheetId="7">#REF!</definedName>
    <definedName name="wrn.FINAL._.ACCOUNT._.ANALYSES." localSheetId="8">#REF!</definedName>
    <definedName name="wrn.FINAL._.ACCOUNT._.ANALYSES." localSheetId="3">#REF!</definedName>
    <definedName name="wrn.FINAL._.ACCOUNT._.ANALYSES." localSheetId="5">#REF!</definedName>
    <definedName name="wrn.FINAL._.ACCOUNT._.ANALYSES." localSheetId="4">#REF!</definedName>
    <definedName name="wrn.FINAL._.ACCOUNT._.ANALYSES.">#REF!</definedName>
    <definedName name="wrn.FINAL._.ESTIMATE." localSheetId="7">#REF!</definedName>
    <definedName name="wrn.FINAL._.ESTIMATE." localSheetId="8">#REF!</definedName>
    <definedName name="wrn.FINAL._.ESTIMATE." localSheetId="3">#REF!</definedName>
    <definedName name="wrn.FINAL._.ESTIMATE." localSheetId="5">#REF!</definedName>
    <definedName name="wrn.FINAL._.ESTIMATE." localSheetId="4">#REF!</definedName>
    <definedName name="wrn.FINAL._.ESTIMATE.">#REF!</definedName>
    <definedName name="wrn.FINAL._.ESTIMATE._1" localSheetId="7">#REF!</definedName>
    <definedName name="wrn.FINAL._.ESTIMATE._1" localSheetId="8">#REF!</definedName>
    <definedName name="wrn.FINAL._.ESTIMATE._1" localSheetId="3">#REF!</definedName>
    <definedName name="wrn.FINAL._.ESTIMATE._1" localSheetId="5">#REF!</definedName>
    <definedName name="wrn.FINAL._.ESTIMATE._1" localSheetId="4">#REF!</definedName>
    <definedName name="wrn.FINAL._.ESTIMATE._1">#REF!</definedName>
    <definedName name="wrn.Final._.Output." localSheetId="7">#REF!</definedName>
    <definedName name="wrn.Final._.Output." localSheetId="8">#REF!</definedName>
    <definedName name="wrn.Final._.Output." localSheetId="3">#REF!</definedName>
    <definedName name="wrn.Final._.Output." localSheetId="5">#REF!</definedName>
    <definedName name="wrn.Final._.Output." localSheetId="4">#REF!</definedName>
    <definedName name="wrn.Final._.Output.">#REF!</definedName>
    <definedName name="wrn.FinStats." localSheetId="7">#REF!</definedName>
    <definedName name="wrn.FinStats." localSheetId="8">#REF!</definedName>
    <definedName name="wrn.FinStats." localSheetId="3">#REF!</definedName>
    <definedName name="wrn.FinStats." localSheetId="5">#REF!</definedName>
    <definedName name="wrn.FinStats." localSheetId="4">#REF!</definedName>
    <definedName name="wrn.FinStats.">#REF!</definedName>
    <definedName name="wrn.Fuel._.oil._.option." localSheetId="7">#REF!</definedName>
    <definedName name="wrn.Fuel._.oil._.option." localSheetId="8">#REF!</definedName>
    <definedName name="wrn.Fuel._.oil._.option." localSheetId="3">#REF!</definedName>
    <definedName name="wrn.Fuel._.oil._.option." localSheetId="5">#REF!</definedName>
    <definedName name="wrn.Fuel._.oil._.option." localSheetId="4">#REF!</definedName>
    <definedName name="wrn.Fuel._.oil._.option.">#REF!</definedName>
    <definedName name="wrn.Fuel._.oil._.option._1" localSheetId="7">#REF!</definedName>
    <definedName name="wrn.Fuel._.oil._.option._1" localSheetId="8">#REF!</definedName>
    <definedName name="wrn.Fuel._.oil._.option._1" localSheetId="3">#REF!</definedName>
    <definedName name="wrn.Fuel._.oil._.option._1" localSheetId="5">#REF!</definedName>
    <definedName name="wrn.Fuel._.oil._.option._1" localSheetId="4">#REF!</definedName>
    <definedName name="wrn.Fuel._.oil._.option._1">#REF!</definedName>
    <definedName name="wrn.Ful._.Set." localSheetId="7">#REF!</definedName>
    <definedName name="wrn.Ful._.Set." localSheetId="8">#REF!</definedName>
    <definedName name="wrn.Ful._.Set." localSheetId="3">#REF!</definedName>
    <definedName name="wrn.Ful._.Set." localSheetId="5">#REF!</definedName>
    <definedName name="wrn.Ful._.Set." localSheetId="4">#REF!</definedName>
    <definedName name="wrn.Ful._.Set.">#REF!</definedName>
    <definedName name="wrn.Full._.Report." localSheetId="7">#REF!</definedName>
    <definedName name="wrn.Full._.Report." localSheetId="8">#REF!</definedName>
    <definedName name="wrn.Full._.Report." localSheetId="3">#REF!</definedName>
    <definedName name="wrn.Full._.Report." localSheetId="5">#REF!</definedName>
    <definedName name="wrn.Full._.Report." localSheetId="4">#REF!</definedName>
    <definedName name="wrn.Full._.Report.">#REF!</definedName>
    <definedName name="wrn.Full._.Set." localSheetId="7">#REF!</definedName>
    <definedName name="wrn.Full._.Set." localSheetId="8">#REF!</definedName>
    <definedName name="wrn.Full._.Set." localSheetId="3">#REF!</definedName>
    <definedName name="wrn.Full._.Set." localSheetId="5">#REF!</definedName>
    <definedName name="wrn.Full._.Set." localSheetId="4">#REF!</definedName>
    <definedName name="wrn.Full._.Set.">#REF!</definedName>
    <definedName name="wrn.IFF94TAX." localSheetId="7">#REF!</definedName>
    <definedName name="wrn.IFF94TAX." localSheetId="8">#REF!</definedName>
    <definedName name="wrn.IFF94TAX." localSheetId="3">#REF!</definedName>
    <definedName name="wrn.IFF94TAX." localSheetId="5">#REF!</definedName>
    <definedName name="wrn.IFF94TAX." localSheetId="4">#REF!</definedName>
    <definedName name="wrn.IFF94TAX.">#REF!</definedName>
    <definedName name="wrn.Inputs." localSheetId="7">#REF!</definedName>
    <definedName name="wrn.Inputs." localSheetId="8">#REF!</definedName>
    <definedName name="wrn.Inputs." localSheetId="3">#REF!</definedName>
    <definedName name="wrn.Inputs." localSheetId="5">#REF!</definedName>
    <definedName name="wrn.Inputs." localSheetId="4">#REF!</definedName>
    <definedName name="wrn.Inputs.">#REF!</definedName>
    <definedName name="wrn.jck94TAXRETURN." localSheetId="7">#REF!</definedName>
    <definedName name="wrn.jck94TAXRETURN." localSheetId="8">#REF!</definedName>
    <definedName name="wrn.jck94TAXRETURN." localSheetId="3">#REF!</definedName>
    <definedName name="wrn.jck94TAXRETURN." localSheetId="5">#REF!</definedName>
    <definedName name="wrn.jck94TAXRETURN." localSheetId="4">#REF!</definedName>
    <definedName name="wrn.jck94TAXRETURN.">#REF!</definedName>
    <definedName name="wrn.Latent._.Demand._.Inputs." localSheetId="7">#REF!</definedName>
    <definedName name="wrn.Latent._.Demand._.Inputs." localSheetId="8">#REF!</definedName>
    <definedName name="wrn.Latent._.Demand._.Inputs." localSheetId="3">#REF!</definedName>
    <definedName name="wrn.Latent._.Demand._.Inputs." localSheetId="5">#REF!</definedName>
    <definedName name="wrn.Latent._.Demand._.Inputs." localSheetId="4">#REF!</definedName>
    <definedName name="wrn.Latent._.Demand._.Inputs.">#REF!</definedName>
    <definedName name="wrn.LeadsAPL." localSheetId="7">#REF!</definedName>
    <definedName name="wrn.LeadsAPL." localSheetId="8">#REF!</definedName>
    <definedName name="wrn.LeadsAPL." localSheetId="3">#REF!</definedName>
    <definedName name="wrn.LeadsAPL." localSheetId="5">#REF!</definedName>
    <definedName name="wrn.LeadsAPL." localSheetId="4">#REF!</definedName>
    <definedName name="wrn.LeadsAPL.">#REF!</definedName>
    <definedName name="wrn.LeadsCladding." localSheetId="7">#REF!</definedName>
    <definedName name="wrn.LeadsCladding." localSheetId="8">#REF!</definedName>
    <definedName name="wrn.LeadsCladding." localSheetId="3">#REF!</definedName>
    <definedName name="wrn.LeadsCladding." localSheetId="5">#REF!</definedName>
    <definedName name="wrn.LeadsCladding." localSheetId="4">#REF!</definedName>
    <definedName name="wrn.LeadsCladding.">#REF!</definedName>
    <definedName name="wrn.LeadsGRC." localSheetId="7">#REF!</definedName>
    <definedName name="wrn.LeadsGRC." localSheetId="8">#REF!</definedName>
    <definedName name="wrn.LeadsGRC." localSheetId="3">#REF!</definedName>
    <definedName name="wrn.LeadsGRC." localSheetId="5">#REF!</definedName>
    <definedName name="wrn.LeadsGRC." localSheetId="4">#REF!</definedName>
    <definedName name="wrn.LeadsGRC.">#REF!</definedName>
    <definedName name="wrn.Legal." localSheetId="7">#REF!</definedName>
    <definedName name="wrn.Legal." localSheetId="8">#REF!</definedName>
    <definedName name="wrn.Legal." localSheetId="3">#REF!</definedName>
    <definedName name="wrn.Legal." localSheetId="5">#REF!</definedName>
    <definedName name="wrn.Legal." localSheetId="4">#REF!</definedName>
    <definedName name="wrn.Legal.">#REF!</definedName>
    <definedName name="wrn.Letter." localSheetId="7">#REF!</definedName>
    <definedName name="wrn.Letter." localSheetId="8">#REF!</definedName>
    <definedName name="wrn.Letter." localSheetId="3">#REF!</definedName>
    <definedName name="wrn.Letter." localSheetId="5">#REF!</definedName>
    <definedName name="wrn.Letter." localSheetId="4">#REF!</definedName>
    <definedName name="wrn.Letter.">#REF!</definedName>
    <definedName name="wrn.LTV._.Output." localSheetId="7">#REF!</definedName>
    <definedName name="wrn.LTV._.Output." localSheetId="8">#REF!</definedName>
    <definedName name="wrn.LTV._.Output." localSheetId="3">#REF!</definedName>
    <definedName name="wrn.LTV._.Output." localSheetId="5">#REF!</definedName>
    <definedName name="wrn.LTV._.Output." localSheetId="4">#REF!</definedName>
    <definedName name="wrn.LTV._.Output.">#REF!</definedName>
    <definedName name="wrn.N.O.L.." localSheetId="7">#REF!</definedName>
    <definedName name="wrn.N.O.L.." localSheetId="8">#REF!</definedName>
    <definedName name="wrn.N.O.L.." localSheetId="3">#REF!</definedName>
    <definedName name="wrn.N.O.L.." localSheetId="5">#REF!</definedName>
    <definedName name="wrn.N.O.L.." localSheetId="4">#REF!</definedName>
    <definedName name="wrn.N.O.L..">#REF!</definedName>
    <definedName name="wrn.Occupancy._.Calcs." localSheetId="7">#REF!</definedName>
    <definedName name="wrn.Occupancy._.Calcs." localSheetId="8">#REF!</definedName>
    <definedName name="wrn.Occupancy._.Calcs." localSheetId="3">#REF!</definedName>
    <definedName name="wrn.Occupancy._.Calcs." localSheetId="5">#REF!</definedName>
    <definedName name="wrn.Occupancy._.Calcs." localSheetId="4">#REF!</definedName>
    <definedName name="wrn.Occupancy._.Calcs.">#REF!</definedName>
    <definedName name="wrn.OCS._.REPORT." localSheetId="7">#REF!</definedName>
    <definedName name="wrn.OCS._.REPORT." localSheetId="8">#REF!</definedName>
    <definedName name="wrn.OCS._.REPORT." localSheetId="3">#REF!</definedName>
    <definedName name="wrn.OCS._.REPORT." localSheetId="5">#REF!</definedName>
    <definedName name="wrn.OCS._.REPORT." localSheetId="4">#REF!</definedName>
    <definedName name="wrn.OCS._.REPORT.">#REF!</definedName>
    <definedName name="wrn.Others." localSheetId="7">#REF!</definedName>
    <definedName name="wrn.Others." localSheetId="8">#REF!</definedName>
    <definedName name="wrn.Others." localSheetId="3">#REF!</definedName>
    <definedName name="wrn.Others." localSheetId="5">#REF!</definedName>
    <definedName name="wrn.Others." localSheetId="4">#REF!</definedName>
    <definedName name="wrn.Others.">#REF!</definedName>
    <definedName name="wrn.PAIM._.TAX._.PRO." localSheetId="7">#REF!</definedName>
    <definedName name="wrn.PAIM._.TAX._.PRO." localSheetId="8">#REF!</definedName>
    <definedName name="wrn.PAIM._.TAX._.PRO." localSheetId="3">#REF!</definedName>
    <definedName name="wrn.PAIM._.TAX._.PRO." localSheetId="5">#REF!</definedName>
    <definedName name="wrn.PAIM._.TAX._.PRO." localSheetId="4">#REF!</definedName>
    <definedName name="wrn.PAIM._.TAX._.PRO.">#REF!</definedName>
    <definedName name="wrn.Penetration." localSheetId="7">#REF!</definedName>
    <definedName name="wrn.Penetration." localSheetId="8">#REF!</definedName>
    <definedName name="wrn.Penetration." localSheetId="3">#REF!</definedName>
    <definedName name="wrn.Penetration." localSheetId="5">#REF!</definedName>
    <definedName name="wrn.Penetration." localSheetId="4">#REF!</definedName>
    <definedName name="wrn.Penetration.">#REF!</definedName>
    <definedName name="wrn.pr3sty." localSheetId="7">#REF!</definedName>
    <definedName name="wrn.pr3sty." localSheetId="8">#REF!</definedName>
    <definedName name="wrn.pr3sty." localSheetId="3">#REF!</definedName>
    <definedName name="wrn.pr3sty." localSheetId="5">#REF!</definedName>
    <definedName name="wrn.pr3sty." localSheetId="4">#REF!</definedName>
    <definedName name="wrn.pr3sty.">#REF!</definedName>
    <definedName name="wrn.pr3sty.neu" localSheetId="7">#REF!</definedName>
    <definedName name="wrn.pr3sty.neu" localSheetId="8">#REF!</definedName>
    <definedName name="wrn.pr3sty.neu" localSheetId="3">#REF!</definedName>
    <definedName name="wrn.pr3sty.neu" localSheetId="5">#REF!</definedName>
    <definedName name="wrn.pr3sty.neu" localSheetId="4">#REF!</definedName>
    <definedName name="wrn.pr3sty.neu">#REF!</definedName>
    <definedName name="wrn.Primary._.Competition." localSheetId="7">#REF!</definedName>
    <definedName name="wrn.Primary._.Competition." localSheetId="8">#REF!</definedName>
    <definedName name="wrn.Primary._.Competition." localSheetId="3">#REF!</definedName>
    <definedName name="wrn.Primary._.Competition." localSheetId="5">#REF!</definedName>
    <definedName name="wrn.Primary._.Competition." localSheetId="4">#REF!</definedName>
    <definedName name="wrn.Primary._.Competition.">#REF!</definedName>
    <definedName name="wrn.PRINT._.REPORT." localSheetId="7">#REF!</definedName>
    <definedName name="wrn.PRINT._.REPORT." localSheetId="8">#REF!</definedName>
    <definedName name="wrn.PRINT._.REPORT." localSheetId="3">#REF!</definedName>
    <definedName name="wrn.PRINT._.REPORT." localSheetId="5">#REF!</definedName>
    <definedName name="wrn.PRINT._.REPORT." localSheetId="4">#REF!</definedName>
    <definedName name="wrn.PRINT._.REPORT.">#REF!</definedName>
    <definedName name="wrn.PrintallD." localSheetId="7">#REF!</definedName>
    <definedName name="wrn.PrintallD." localSheetId="8">#REF!</definedName>
    <definedName name="wrn.PrintallD." localSheetId="3">#REF!</definedName>
    <definedName name="wrn.PrintallD." localSheetId="5">#REF!</definedName>
    <definedName name="wrn.PrintallD." localSheetId="4">#REF!</definedName>
    <definedName name="wrn.PrintallD.">#REF!</definedName>
    <definedName name="wrn.PrintallD._1" localSheetId="7">#REF!</definedName>
    <definedName name="wrn.PrintallD._1" localSheetId="8">#REF!</definedName>
    <definedName name="wrn.PrintallD._1" localSheetId="3">#REF!</definedName>
    <definedName name="wrn.PrintallD._1" localSheetId="5">#REF!</definedName>
    <definedName name="wrn.PrintallD._1" localSheetId="4">#REF!</definedName>
    <definedName name="wrn.PrintallD._1">#REF!</definedName>
    <definedName name="wrn.PrintallG." localSheetId="7">#REF!</definedName>
    <definedName name="wrn.PrintallG." localSheetId="8">#REF!</definedName>
    <definedName name="wrn.PrintallG." localSheetId="3">#REF!</definedName>
    <definedName name="wrn.PrintallG." localSheetId="5">#REF!</definedName>
    <definedName name="wrn.PrintallG." localSheetId="4">#REF!</definedName>
    <definedName name="wrn.PrintallG.">#REF!</definedName>
    <definedName name="wrn.PrintallG._1" localSheetId="7">#REF!</definedName>
    <definedName name="wrn.PrintallG._1" localSheetId="8">#REF!</definedName>
    <definedName name="wrn.PrintallG._1" localSheetId="3">#REF!</definedName>
    <definedName name="wrn.PrintallG._1" localSheetId="5">#REF!</definedName>
    <definedName name="wrn.PrintallG._1" localSheetId="4">#REF!</definedName>
    <definedName name="wrn.PrintallG._1">#REF!</definedName>
    <definedName name="wrn.Progress._.Account." localSheetId="7">#REF!</definedName>
    <definedName name="wrn.Progress._.Account." localSheetId="8">#REF!</definedName>
    <definedName name="wrn.Progress._.Account." localSheetId="3">#REF!</definedName>
    <definedName name="wrn.Progress._.Account." localSheetId="5">#REF!</definedName>
    <definedName name="wrn.Progress._.Account." localSheetId="4">#REF!</definedName>
    <definedName name="wrn.Progress._.Account.">#REF!</definedName>
    <definedName name="wrn.Redundant._.Equipment._.Option." localSheetId="7">#REF!</definedName>
    <definedName name="wrn.Redundant._.Equipment._.Option." localSheetId="8">#REF!</definedName>
    <definedName name="wrn.Redundant._.Equipment._.Option." localSheetId="3">#REF!</definedName>
    <definedName name="wrn.Redundant._.Equipment._.Option." localSheetId="5">#REF!</definedName>
    <definedName name="wrn.Redundant._.Equipment._.Option." localSheetId="4">#REF!</definedName>
    <definedName name="wrn.Redundant._.Equipment._.Option.">#REF!</definedName>
    <definedName name="wrn.Redundant._.Equipment._.Option._1" localSheetId="7">#REF!</definedName>
    <definedName name="wrn.Redundant._.Equipment._.Option._1" localSheetId="8">#REF!</definedName>
    <definedName name="wrn.Redundant._.Equipment._.Option._1" localSheetId="3">#REF!</definedName>
    <definedName name="wrn.Redundant._.Equipment._.Option._1" localSheetId="5">#REF!</definedName>
    <definedName name="wrn.Redundant._.Equipment._.Option._1" localSheetId="4">#REF!</definedName>
    <definedName name="wrn.Redundant._.Equipment._.Option._1">#REF!</definedName>
    <definedName name="wrn.Residential." localSheetId="7">#REF!</definedName>
    <definedName name="wrn.Residential." localSheetId="8">#REF!</definedName>
    <definedName name="wrn.Residential." localSheetId="3">#REF!</definedName>
    <definedName name="wrn.Residential." localSheetId="5">#REF!</definedName>
    <definedName name="wrn.Residential." localSheetId="4">#REF!</definedName>
    <definedName name="wrn.Residential.">#REF!</definedName>
    <definedName name="wrn.Ride._.Estimate." localSheetId="7">#REF!</definedName>
    <definedName name="wrn.Ride._.Estimate." localSheetId="8">#REF!</definedName>
    <definedName name="wrn.Ride._.Estimate." localSheetId="3">#REF!</definedName>
    <definedName name="wrn.Ride._.Estimate." localSheetId="5">#REF!</definedName>
    <definedName name="wrn.Ride._.Estimate." localSheetId="4">#REF!</definedName>
    <definedName name="wrn.Ride._.Estimate.">#REF!</definedName>
    <definedName name="wrn.SAA94TAX." localSheetId="7">#REF!</definedName>
    <definedName name="wrn.SAA94TAX." localSheetId="8">#REF!</definedName>
    <definedName name="wrn.SAA94TAX." localSheetId="3">#REF!</definedName>
    <definedName name="wrn.SAA94TAX." localSheetId="5">#REF!</definedName>
    <definedName name="wrn.SAA94TAX." localSheetId="4">#REF!</definedName>
    <definedName name="wrn.SAA94TAX.">#REF!</definedName>
    <definedName name="wrn.saasimple." localSheetId="7">#REF!</definedName>
    <definedName name="wrn.saasimple." localSheetId="8">#REF!</definedName>
    <definedName name="wrn.saasimple." localSheetId="3">#REF!</definedName>
    <definedName name="wrn.saasimple." localSheetId="5">#REF!</definedName>
    <definedName name="wrn.saasimple." localSheetId="4">#REF!</definedName>
    <definedName name="wrn.saasimple.">#REF!</definedName>
    <definedName name="wrn.Secondary._.Competition." localSheetId="7">#REF!</definedName>
    <definedName name="wrn.Secondary._.Competition." localSheetId="8">#REF!</definedName>
    <definedName name="wrn.Secondary._.Competition." localSheetId="3">#REF!</definedName>
    <definedName name="wrn.Secondary._.Competition." localSheetId="5">#REF!</definedName>
    <definedName name="wrn.Secondary._.Competition." localSheetId="4">#REF!</definedName>
    <definedName name="wrn.Secondary._.Competition.">#REF!</definedName>
    <definedName name="wrn.Show._.Estimate." localSheetId="7">#REF!</definedName>
    <definedName name="wrn.Show._.Estimate." localSheetId="8">#REF!</definedName>
    <definedName name="wrn.Show._.Estimate." localSheetId="3">#REF!</definedName>
    <definedName name="wrn.Show._.Estimate." localSheetId="5">#REF!</definedName>
    <definedName name="wrn.Show._.Estimate." localSheetId="4">#REF!</definedName>
    <definedName name="wrn.Show._.Estimate.">#REF!</definedName>
    <definedName name="wrn.STG._.BLDG._.ENCLOSURE." localSheetId="7">#REF!</definedName>
    <definedName name="wrn.STG._.BLDG._.ENCLOSURE." localSheetId="8">#REF!</definedName>
    <definedName name="wrn.STG._.BLDG._.ENCLOSURE." localSheetId="3">#REF!</definedName>
    <definedName name="wrn.STG._.BLDG._.ENCLOSURE." localSheetId="5">#REF!</definedName>
    <definedName name="wrn.STG._.BLDG._.ENCLOSURE." localSheetId="4">#REF!</definedName>
    <definedName name="wrn.STG._.BLDG._.ENCLOSURE.">#REF!</definedName>
    <definedName name="wrn.STG._.BLDG._.ENCLOSURE._1" localSheetId="7">#REF!</definedName>
    <definedName name="wrn.STG._.BLDG._.ENCLOSURE._1" localSheetId="8">#REF!</definedName>
    <definedName name="wrn.STG._.BLDG._.ENCLOSURE._1" localSheetId="3">#REF!</definedName>
    <definedName name="wrn.STG._.BLDG._.ENCLOSURE._1" localSheetId="5">#REF!</definedName>
    <definedName name="wrn.STG._.BLDG._.ENCLOSURE._1" localSheetId="4">#REF!</definedName>
    <definedName name="wrn.STG._.BLDG._.ENCLOSURE._1">#REF!</definedName>
    <definedName name="wrn.struckgi." localSheetId="7">#REF!</definedName>
    <definedName name="wrn.struckgi." localSheetId="8">#REF!</definedName>
    <definedName name="wrn.struckgi." localSheetId="3">#REF!</definedName>
    <definedName name="wrn.struckgi." localSheetId="5">#REF!</definedName>
    <definedName name="wrn.struckgi." localSheetId="4">#REF!</definedName>
    <definedName name="wrn.struckgi.">#REF!</definedName>
    <definedName name="wrn.struckgi._1" localSheetId="7">#REF!</definedName>
    <definedName name="wrn.struckgi._1" localSheetId="8">#REF!</definedName>
    <definedName name="wrn.struckgi._1" localSheetId="3">#REF!</definedName>
    <definedName name="wrn.struckgi._1" localSheetId="5">#REF!</definedName>
    <definedName name="wrn.struckgi._1" localSheetId="4">#REF!</definedName>
    <definedName name="wrn.struckgi._1">#REF!</definedName>
    <definedName name="wrn.Supply._.Additions." localSheetId="7">#REF!</definedName>
    <definedName name="wrn.Supply._.Additions." localSheetId="8">#REF!</definedName>
    <definedName name="wrn.Supply._.Additions." localSheetId="3">#REF!</definedName>
    <definedName name="wrn.Supply._.Additions." localSheetId="5">#REF!</definedName>
    <definedName name="wrn.Supply._.Additions." localSheetId="4">#REF!</definedName>
    <definedName name="wrn.Supply._.Additions.">#REF!</definedName>
    <definedName name="wrn.TEST." localSheetId="7">#REF!</definedName>
    <definedName name="wrn.TEST." localSheetId="8">#REF!</definedName>
    <definedName name="wrn.TEST." localSheetId="3">#REF!</definedName>
    <definedName name="wrn.TEST." localSheetId="5">#REF!</definedName>
    <definedName name="wrn.TEST." localSheetId="4">#REF!</definedName>
    <definedName name="wrn.TEST.">#REF!</definedName>
    <definedName name="wrn.UNIONGAS94TAXRETURN." localSheetId="7">#REF!</definedName>
    <definedName name="wrn.UNIONGAS94TAXRETURN." localSheetId="8">#REF!</definedName>
    <definedName name="wrn.UNIONGAS94TAXRETURN." localSheetId="3">#REF!</definedName>
    <definedName name="wrn.UNIONGAS94TAXRETURN." localSheetId="5">#REF!</definedName>
    <definedName name="wrn.UNIONGAS94TAXRETURN." localSheetId="4">#REF!</definedName>
    <definedName name="wrn.UNIONGAS94TAXRETURN.">#REF!</definedName>
    <definedName name="wrn.Warrington._.Widnes._.QS._.Costs." localSheetId="7">#REF!</definedName>
    <definedName name="wrn.Warrington._.Widnes._.QS._.Costs." localSheetId="8">#REF!</definedName>
    <definedName name="wrn.Warrington._.Widnes._.QS._.Costs." localSheetId="3">#REF!</definedName>
    <definedName name="wrn.Warrington._.Widnes._.QS._.Costs." localSheetId="5">#REF!</definedName>
    <definedName name="wrn.Warrington._.Widnes._.QS._.Costs." localSheetId="4">#REF!</definedName>
    <definedName name="wrn.Warrington._.Widnes._.QS._.Costs.">#REF!</definedName>
    <definedName name="wrn.Warrington._.Widnes._.QS._.Costs._1" localSheetId="7">#REF!</definedName>
    <definedName name="wrn.Warrington._.Widnes._.QS._.Costs._1" localSheetId="8">#REF!</definedName>
    <definedName name="wrn.Warrington._.Widnes._.QS._.Costs._1" localSheetId="3">#REF!</definedName>
    <definedName name="wrn.Warrington._.Widnes._.QS._.Costs._1" localSheetId="5">#REF!</definedName>
    <definedName name="wrn.Warrington._.Widnes._.QS._.Costs._1" localSheetId="4">#REF!</definedName>
    <definedName name="wrn.Warrington._.Widnes._.QS._.Costs._1">#REF!</definedName>
    <definedName name="wrn.WHOUSE._.CT." localSheetId="7">#REF!</definedName>
    <definedName name="wrn.WHOUSE._.CT." localSheetId="8">#REF!</definedName>
    <definedName name="wrn.WHOUSE._.CT." localSheetId="3">#REF!</definedName>
    <definedName name="wrn.WHOUSE._.CT." localSheetId="5">#REF!</definedName>
    <definedName name="wrn.WHOUSE._.CT." localSheetId="4">#REF!</definedName>
    <definedName name="wrn.WHOUSE._.CT.">#REF!</definedName>
    <definedName name="wrn.WHOUSE._.CT._1" localSheetId="7">#REF!</definedName>
    <definedName name="wrn.WHOUSE._.CT._1" localSheetId="8">#REF!</definedName>
    <definedName name="wrn.WHOUSE._.CT._1" localSheetId="3">#REF!</definedName>
    <definedName name="wrn.WHOUSE._.CT._1" localSheetId="5">#REF!</definedName>
    <definedName name="wrn.WHOUSE._.CT._1" localSheetId="4">#REF!</definedName>
    <definedName name="wrn.WHOUSE._.CT._1">#REF!</definedName>
    <definedName name="wrn.WorkBook._.Print." localSheetId="7">#REF!</definedName>
    <definedName name="wrn.WorkBook._.Print." localSheetId="8">#REF!</definedName>
    <definedName name="wrn.WorkBook._.Print." localSheetId="3">#REF!</definedName>
    <definedName name="wrn.WorkBook._.Print." localSheetId="5">#REF!</definedName>
    <definedName name="wrn.WorkBook._.Print." localSheetId="4">#REF!</definedName>
    <definedName name="wrn.WorkBook._.Print.">#REF!</definedName>
    <definedName name="wrn.간단한세무조정계산서." localSheetId="7">#REF!</definedName>
    <definedName name="wrn.간단한세무조정계산서." localSheetId="8">#REF!</definedName>
    <definedName name="wrn.간단한세무조정계산서." localSheetId="3">#REF!</definedName>
    <definedName name="wrn.간단한세무조정계산서." localSheetId="5">#REF!</definedName>
    <definedName name="wrn.간단한세무조정계산서." localSheetId="4">#REF!</definedName>
    <definedName name="wrn.간단한세무조정계산서.">#REF!</definedName>
    <definedName name="wrn.세무조정계산서." localSheetId="7">#REF!</definedName>
    <definedName name="wrn.세무조정계산서." localSheetId="8">#REF!</definedName>
    <definedName name="wrn.세무조정계산서." localSheetId="3">#REF!</definedName>
    <definedName name="wrn.세무조정계산서." localSheetId="5">#REF!</definedName>
    <definedName name="wrn.세무조정계산서." localSheetId="4">#REF!</definedName>
    <definedName name="wrn.세무조정계산서.">#REF!</definedName>
    <definedName name="wrn.세무조정모든양식." localSheetId="7">#REF!</definedName>
    <definedName name="wrn.세무조정모든양식." localSheetId="8">#REF!</definedName>
    <definedName name="wrn.세무조정모든양식." localSheetId="3">#REF!</definedName>
    <definedName name="wrn.세무조정모든양식." localSheetId="5">#REF!</definedName>
    <definedName name="wrn.세무조정모든양식." localSheetId="4">#REF!</definedName>
    <definedName name="wrn.세무조정모든양식.">#REF!</definedName>
    <definedName name="wrn.조흥94세무." localSheetId="7">#REF!</definedName>
    <definedName name="wrn.조흥94세무." localSheetId="8">#REF!</definedName>
    <definedName name="wrn.조흥94세무." localSheetId="3">#REF!</definedName>
    <definedName name="wrn.조흥94세무." localSheetId="5">#REF!</definedName>
    <definedName name="wrn.조흥94세무." localSheetId="4">#REF!</definedName>
    <definedName name="wrn.조흥94세무.">#REF!</definedName>
    <definedName name="wrn.조흥축약94." localSheetId="7">#REF!</definedName>
    <definedName name="wrn.조흥축약94." localSheetId="8">#REF!</definedName>
    <definedName name="wrn.조흥축약94." localSheetId="3">#REF!</definedName>
    <definedName name="wrn.조흥축약94." localSheetId="5">#REF!</definedName>
    <definedName name="wrn.조흥축약94." localSheetId="4">#REF!</definedName>
    <definedName name="wrn.조흥축약94.">#REF!</definedName>
    <definedName name="wrnfulla" localSheetId="7">#REF!</definedName>
    <definedName name="wrnfulla" localSheetId="8">#REF!</definedName>
    <definedName name="wrnfulla" localSheetId="3">#REF!</definedName>
    <definedName name="wrnfulla" localSheetId="5">#REF!</definedName>
    <definedName name="wrnfulla" localSheetId="4">#REF!</definedName>
    <definedName name="wrnfulla">#REF!</definedName>
    <definedName name="WRNFULLA1" localSheetId="7">#REF!</definedName>
    <definedName name="WRNFULLA1" localSheetId="8">#REF!</definedName>
    <definedName name="WRNFULLA1" localSheetId="3">#REF!</definedName>
    <definedName name="WRNFULLA1" localSheetId="5">#REF!</definedName>
    <definedName name="WRNFULLA1" localSheetId="4">#REF!</definedName>
    <definedName name="WRNFULLA1">#REF!</definedName>
    <definedName name="wrrwerwrew" localSheetId="7">#REF!</definedName>
    <definedName name="wrrwerwrew" localSheetId="8">#REF!</definedName>
    <definedName name="wrrwerwrew" localSheetId="3">#REF!</definedName>
    <definedName name="wrrwerwrew" localSheetId="5">#REF!</definedName>
    <definedName name="wrrwerwrew" localSheetId="4">#REF!</definedName>
    <definedName name="wrrwerwrew">#REF!</definedName>
    <definedName name="wryuwyrututwys" localSheetId="7">#REF!</definedName>
    <definedName name="wryuwyrututwys" localSheetId="8">#REF!</definedName>
    <definedName name="wryuwyrututwys" localSheetId="3">#REF!</definedName>
    <definedName name="wryuwyrututwys" localSheetId="5">#REF!</definedName>
    <definedName name="wryuwyrututwys" localSheetId="4">#REF!</definedName>
    <definedName name="wryuwyrututwys">#REF!</definedName>
    <definedName name="WT" localSheetId="7">#REF!</definedName>
    <definedName name="WT" localSheetId="8">#REF!</definedName>
    <definedName name="WT" localSheetId="3">#REF!</definedName>
    <definedName name="WT" localSheetId="5">#REF!</definedName>
    <definedName name="WT" localSheetId="4">#REF!</definedName>
    <definedName name="WT">#REF!</definedName>
    <definedName name="wtey" localSheetId="7">#REF!</definedName>
    <definedName name="wtey" localSheetId="8">#REF!</definedName>
    <definedName name="wtey" localSheetId="3">#REF!</definedName>
    <definedName name="wtey" localSheetId="5">#REF!</definedName>
    <definedName name="wtey" localSheetId="4">#REF!</definedName>
    <definedName name="wtey">#REF!</definedName>
    <definedName name="wtrwt" localSheetId="7">#REF!</definedName>
    <definedName name="wtrwt" localSheetId="8">#REF!</definedName>
    <definedName name="wtrwt" localSheetId="3">#REF!</definedName>
    <definedName name="wtrwt" localSheetId="5">#REF!</definedName>
    <definedName name="wtrwt" localSheetId="4">#REF!</definedName>
    <definedName name="wtrwt">#REF!</definedName>
    <definedName name="wtrywryt" localSheetId="7">#REF!</definedName>
    <definedName name="wtrywryt" localSheetId="8">#REF!</definedName>
    <definedName name="wtrywryt" localSheetId="3">#REF!</definedName>
    <definedName name="wtrywryt" localSheetId="5">#REF!</definedName>
    <definedName name="wtrywryt" localSheetId="4">#REF!</definedName>
    <definedName name="wtrywryt">#REF!</definedName>
    <definedName name="wtwt" localSheetId="7">#REF!</definedName>
    <definedName name="wtwt" localSheetId="8">#REF!</definedName>
    <definedName name="wtwt" localSheetId="3">#REF!</definedName>
    <definedName name="wtwt" localSheetId="5">#REF!</definedName>
    <definedName name="wtwt" localSheetId="4">#REF!</definedName>
    <definedName name="wtwt">#REF!</definedName>
    <definedName name="wtwy" localSheetId="7">#REF!</definedName>
    <definedName name="wtwy" localSheetId="8">#REF!</definedName>
    <definedName name="wtwy" localSheetId="3">#REF!</definedName>
    <definedName name="wtwy" localSheetId="5">#REF!</definedName>
    <definedName name="wtwy" localSheetId="4">#REF!</definedName>
    <definedName name="wtwy">#REF!</definedName>
    <definedName name="ww" localSheetId="7">#REF!</definedName>
    <definedName name="ww" localSheetId="8">#REF!</definedName>
    <definedName name="ww" localSheetId="3">#REF!</definedName>
    <definedName name="ww" localSheetId="5">#REF!</definedName>
    <definedName name="ww" localSheetId="4">#REF!</definedName>
    <definedName name="ww">#REF!</definedName>
    <definedName name="www" localSheetId="7">#REF!</definedName>
    <definedName name="www" localSheetId="8">#REF!</definedName>
    <definedName name="www" localSheetId="3">#REF!</definedName>
    <definedName name="www" localSheetId="5">#REF!</definedName>
    <definedName name="www" localSheetId="4">#REF!</definedName>
    <definedName name="www">#REF!</definedName>
    <definedName name="wwww" localSheetId="7">#REF!</definedName>
    <definedName name="wwww" localSheetId="8">#REF!</definedName>
    <definedName name="wwww" localSheetId="3">#REF!</definedName>
    <definedName name="wwww" localSheetId="5">#REF!</definedName>
    <definedName name="wwww" localSheetId="4">#REF!</definedName>
    <definedName name="wwww">#REF!</definedName>
    <definedName name="wwwww" localSheetId="7">#REF!</definedName>
    <definedName name="wwwww" localSheetId="8">#REF!</definedName>
    <definedName name="wwwww" localSheetId="3">#REF!</definedName>
    <definedName name="wwwww" localSheetId="5">#REF!</definedName>
    <definedName name="wwwww" localSheetId="4">#REF!</definedName>
    <definedName name="wwwww">#REF!</definedName>
    <definedName name="wwwwwwwwwwwwwwwwwwwww" localSheetId="3">#REF!</definedName>
    <definedName name="wwwwwwwwwwwwwwwwwwwww">#REF!</definedName>
    <definedName name="wy7u7y" localSheetId="7">#REF!</definedName>
    <definedName name="wy7u7y" localSheetId="8">#REF!</definedName>
    <definedName name="wy7u7y" localSheetId="3">#REF!</definedName>
    <definedName name="wy7u7y" localSheetId="5">#REF!</definedName>
    <definedName name="wy7u7y" localSheetId="4">#REF!</definedName>
    <definedName name="wy7u7y">#REF!</definedName>
    <definedName name="wyh" localSheetId="7">#REF!</definedName>
    <definedName name="wyh" localSheetId="8">#REF!</definedName>
    <definedName name="wyh" localSheetId="3">#REF!</definedName>
    <definedName name="wyh" localSheetId="5">#REF!</definedName>
    <definedName name="wyh" localSheetId="4">#REF!</definedName>
    <definedName name="wyh">#REF!</definedName>
    <definedName name="X_1" localSheetId="7">#REF!</definedName>
    <definedName name="X_1" localSheetId="8">#REF!</definedName>
    <definedName name="X_1" localSheetId="3">#REF!</definedName>
    <definedName name="X_1" localSheetId="5">#REF!</definedName>
    <definedName name="X_1" localSheetId="4">#REF!</definedName>
    <definedName name="X_1">#REF!</definedName>
    <definedName name="xc" localSheetId="7">#REF!</definedName>
    <definedName name="xc" localSheetId="8">#REF!</definedName>
    <definedName name="xc" localSheetId="3">#REF!</definedName>
    <definedName name="xc" localSheetId="5">#REF!</definedName>
    <definedName name="xc" localSheetId="4">#REF!</definedName>
    <definedName name="xc">#REF!</definedName>
    <definedName name="xc_1" localSheetId="7">#REF!</definedName>
    <definedName name="xc_1" localSheetId="8">#REF!</definedName>
    <definedName name="xc_1" localSheetId="3">#REF!</definedName>
    <definedName name="xc_1" localSheetId="5">#REF!</definedName>
    <definedName name="xc_1" localSheetId="4">#REF!</definedName>
    <definedName name="xc_1">#REF!</definedName>
    <definedName name="XDFASF" localSheetId="7">#REF!</definedName>
    <definedName name="XDFASF" localSheetId="8">#REF!</definedName>
    <definedName name="XDFASF" localSheetId="3">#REF!</definedName>
    <definedName name="XDFASF" localSheetId="5">#REF!</definedName>
    <definedName name="XDFASF" localSheetId="4">#REF!</definedName>
    <definedName name="XDFASF">#REF!</definedName>
    <definedName name="xdxd" localSheetId="7">#REF!</definedName>
    <definedName name="xdxd" localSheetId="8">#REF!</definedName>
    <definedName name="xdxd" localSheetId="3">#REF!</definedName>
    <definedName name="xdxd" localSheetId="5">#REF!</definedName>
    <definedName name="xdxd" localSheetId="4">#REF!</definedName>
    <definedName name="xdxd">#REF!</definedName>
    <definedName name="XREF_COLUMN_1">#REF!</definedName>
    <definedName name="XREF_COLUMN_7" localSheetId="7">#REF!</definedName>
    <definedName name="XREF_COLUMN_7" localSheetId="8">#REF!</definedName>
    <definedName name="XREF_COLUMN_7" localSheetId="5">#REF!</definedName>
    <definedName name="XREF_COLUMN_7" localSheetId="4">#REF!</definedName>
    <definedName name="XREF_COLUMN_7">#REF!</definedName>
    <definedName name="XRefActiveRow" localSheetId="7">#REF!</definedName>
    <definedName name="XRefActiveRow" localSheetId="8">#REF!</definedName>
    <definedName name="XRefActiveRow" localSheetId="5">#REF!</definedName>
    <definedName name="XRefActiveRow" localSheetId="4">#REF!</definedName>
    <definedName name="XRefActiveRow">#REF!</definedName>
    <definedName name="XRefCopy1" localSheetId="7">#REF!</definedName>
    <definedName name="XRefCopy1" localSheetId="8">#REF!</definedName>
    <definedName name="XRefCopy1" localSheetId="3">#REF!</definedName>
    <definedName name="XRefCopy1" localSheetId="5">#REF!</definedName>
    <definedName name="XRefCopy1" localSheetId="4">#REF!</definedName>
    <definedName name="XRefCopy1">#REF!</definedName>
    <definedName name="XRefCopy1Row" localSheetId="7">#REF!</definedName>
    <definedName name="XRefCopy1Row" localSheetId="8">#REF!</definedName>
    <definedName name="XRefCopy1Row" localSheetId="3">#REF!</definedName>
    <definedName name="XRefCopy1Row" localSheetId="5">#REF!</definedName>
    <definedName name="XRefCopy1Row" localSheetId="4">#REF!</definedName>
    <definedName name="XRefCopy1Row">#REF!</definedName>
    <definedName name="XRefCopy2" localSheetId="7">#REF!</definedName>
    <definedName name="XRefCopy2" localSheetId="8">#REF!</definedName>
    <definedName name="XRefCopy2" localSheetId="3">#REF!</definedName>
    <definedName name="XRefCopy2" localSheetId="5">#REF!</definedName>
    <definedName name="XRefCopy2" localSheetId="4">#REF!</definedName>
    <definedName name="XRefCopy2">#REF!</definedName>
    <definedName name="XRefCopy3" localSheetId="7">#REF!</definedName>
    <definedName name="XRefCopy3" localSheetId="8">#REF!</definedName>
    <definedName name="XRefCopy3" localSheetId="5">#REF!</definedName>
    <definedName name="XRefCopy3" localSheetId="4">#REF!</definedName>
    <definedName name="XRefCopy3">#REF!</definedName>
    <definedName name="XRefPaste1" localSheetId="7">#REF!</definedName>
    <definedName name="XRefPaste1" localSheetId="8">#REF!</definedName>
    <definedName name="XRefPaste1" localSheetId="3">#REF!</definedName>
    <definedName name="XRefPaste1" localSheetId="5">#REF!</definedName>
    <definedName name="XRefPaste1" localSheetId="4">#REF!</definedName>
    <definedName name="XRefPaste1">#REF!</definedName>
    <definedName name="XRefPaste1Row" localSheetId="7">#REF!</definedName>
    <definedName name="XRefPaste1Row" localSheetId="8">#REF!</definedName>
    <definedName name="XRefPaste1Row" localSheetId="3">#REF!</definedName>
    <definedName name="XRefPaste1Row" localSheetId="5">#REF!</definedName>
    <definedName name="XRefPaste1Row" localSheetId="4">#REF!</definedName>
    <definedName name="XRefPaste1Row">#REF!</definedName>
    <definedName name="xx" localSheetId="7">#REF!</definedName>
    <definedName name="xx" localSheetId="8">#REF!</definedName>
    <definedName name="xx" localSheetId="3">#REF!</definedName>
    <definedName name="xx" localSheetId="5">#REF!</definedName>
    <definedName name="xx" localSheetId="4">#REF!</definedName>
    <definedName name="xx">#REF!</definedName>
    <definedName name="xx_1" localSheetId="7">#REF!</definedName>
    <definedName name="xx_1" localSheetId="8">#REF!</definedName>
    <definedName name="xx_1" localSheetId="3">#REF!</definedName>
    <definedName name="xx_1" localSheetId="5">#REF!</definedName>
    <definedName name="xx_1" localSheetId="4">#REF!</definedName>
    <definedName name="xx_1">#REF!</definedName>
    <definedName name="xxxx" localSheetId="7">#REF!</definedName>
    <definedName name="xxxx" localSheetId="8">#REF!</definedName>
    <definedName name="xxxx" localSheetId="3">#REF!</definedName>
    <definedName name="xxxx" localSheetId="5">#REF!</definedName>
    <definedName name="xxxx" localSheetId="4">#REF!</definedName>
    <definedName name="xxxx">#REF!</definedName>
    <definedName name="xxxxxxx" localSheetId="7">#REF!</definedName>
    <definedName name="xxxxxxx" localSheetId="8">#REF!</definedName>
    <definedName name="xxxxxxx" localSheetId="3">#REF!</definedName>
    <definedName name="xxxxxxx" localSheetId="5">#REF!</definedName>
    <definedName name="xxxxxxx" localSheetId="4">#REF!</definedName>
    <definedName name="xxxxxxx">#REF!</definedName>
    <definedName name="xxxxxxxxxxxxxx" localSheetId="7">#REF!</definedName>
    <definedName name="xxxxxxxxxxxxxx" localSheetId="8">#REF!</definedName>
    <definedName name="xxxxxxxxxxxxxx" localSheetId="3">#REF!</definedName>
    <definedName name="xxxxxxxxxxxxxx" localSheetId="5">#REF!</definedName>
    <definedName name="xxxxxxxxxxxxxx" localSheetId="4">#REF!</definedName>
    <definedName name="xxxxxxxxxxxxxx">#REF!</definedName>
    <definedName name="Y" localSheetId="7">#REF!</definedName>
    <definedName name="Y" localSheetId="8">#REF!</definedName>
    <definedName name="Y" localSheetId="3">#REF!</definedName>
    <definedName name="Y" localSheetId="5">#REF!</definedName>
    <definedName name="Y" localSheetId="4">#REF!</definedName>
    <definedName name="Y">#REF!</definedName>
    <definedName name="yhrsh" localSheetId="7">#REF!</definedName>
    <definedName name="yhrsh" localSheetId="8">#REF!</definedName>
    <definedName name="yhrsh" localSheetId="3">#REF!</definedName>
    <definedName name="yhrsh" localSheetId="5">#REF!</definedName>
    <definedName name="yhrsh" localSheetId="4">#REF!</definedName>
    <definedName name="yhrsh">#REF!</definedName>
    <definedName name="ykhljkdggzsf" localSheetId="7">#REF!</definedName>
    <definedName name="ykhljkdggzsf" localSheetId="8">#REF!</definedName>
    <definedName name="ykhljkdggzsf" localSheetId="3">#REF!</definedName>
    <definedName name="ykhljkdggzsf" localSheetId="5">#REF!</definedName>
    <definedName name="ykhljkdggzsf" localSheetId="4">#REF!</definedName>
    <definedName name="ykhljkdggzsf">#REF!</definedName>
    <definedName name="ykkllylulf" localSheetId="7">#REF!</definedName>
    <definedName name="ykkllylulf" localSheetId="8">#REF!</definedName>
    <definedName name="ykkllylulf" localSheetId="3">#REF!</definedName>
    <definedName name="ykkllylulf" localSheetId="5">#REF!</definedName>
    <definedName name="ykkllylulf" localSheetId="4">#REF!</definedName>
    <definedName name="ykkllylulf">#REF!</definedName>
    <definedName name="yrtyet" localSheetId="7">#REF!</definedName>
    <definedName name="yrtyet" localSheetId="8">#REF!</definedName>
    <definedName name="yrtyet" localSheetId="3">#REF!</definedName>
    <definedName name="yrtyet" localSheetId="5">#REF!</definedName>
    <definedName name="yrtyet" localSheetId="4">#REF!</definedName>
    <definedName name="yrtyet">#REF!</definedName>
    <definedName name="yry" localSheetId="7">#REF!</definedName>
    <definedName name="yry" localSheetId="8">#REF!</definedName>
    <definedName name="yry" localSheetId="3">#REF!</definedName>
    <definedName name="yry" localSheetId="5">#REF!</definedName>
    <definedName name="yry" localSheetId="4">#REF!</definedName>
    <definedName name="yry">#REF!</definedName>
    <definedName name="yt" localSheetId="7">#REF!</definedName>
    <definedName name="yt" localSheetId="8">#REF!</definedName>
    <definedName name="yt" localSheetId="3">#REF!</definedName>
    <definedName name="yt" localSheetId="5">#REF!</definedName>
    <definedName name="yt" localSheetId="4">#REF!</definedName>
    <definedName name="yt">#REF!</definedName>
    <definedName name="yteeeee" localSheetId="7">#REF!</definedName>
    <definedName name="yteeeee" localSheetId="8">#REF!</definedName>
    <definedName name="yteeeee" localSheetId="3">#REF!</definedName>
    <definedName name="yteeeee" localSheetId="5">#REF!</definedName>
    <definedName name="yteeeee" localSheetId="4">#REF!</definedName>
    <definedName name="yteeeee">#REF!</definedName>
    <definedName name="ytjtyjre" localSheetId="7">#REF!</definedName>
    <definedName name="ytjtyjre" localSheetId="8">#REF!</definedName>
    <definedName name="ytjtyjre" localSheetId="3">#REF!</definedName>
    <definedName name="ytjtyjre" localSheetId="5">#REF!</definedName>
    <definedName name="ytjtyjre" localSheetId="4">#REF!</definedName>
    <definedName name="ytjtyjre">#REF!</definedName>
    <definedName name="ytuloioio" localSheetId="7">#REF!</definedName>
    <definedName name="ytuloioio" localSheetId="8">#REF!</definedName>
    <definedName name="ytuloioio" localSheetId="3">#REF!</definedName>
    <definedName name="ytuloioio" localSheetId="5">#REF!</definedName>
    <definedName name="ytuloioio" localSheetId="4">#REF!</definedName>
    <definedName name="ytuloioio">#REF!</definedName>
    <definedName name="YTYTY" localSheetId="7">#REF!</definedName>
    <definedName name="YTYTY" localSheetId="8">#REF!</definedName>
    <definedName name="YTYTY" localSheetId="3">#REF!</definedName>
    <definedName name="YTYTY" localSheetId="5">#REF!</definedName>
    <definedName name="YTYTY" localSheetId="4">#REF!</definedName>
    <definedName name="YTYTY">#REF!</definedName>
    <definedName name="yuj" localSheetId="7">#REF!</definedName>
    <definedName name="yuj" localSheetId="8">#REF!</definedName>
    <definedName name="yuj" localSheetId="3">#REF!</definedName>
    <definedName name="yuj" localSheetId="5">#REF!</definedName>
    <definedName name="yuj" localSheetId="4">#REF!</definedName>
    <definedName name="yuj">#REF!</definedName>
    <definedName name="yuti" localSheetId="7">#REF!</definedName>
    <definedName name="yuti" localSheetId="8">#REF!</definedName>
    <definedName name="yuti" localSheetId="3">#REF!</definedName>
    <definedName name="yuti" localSheetId="5">#REF!</definedName>
    <definedName name="yuti" localSheetId="4">#REF!</definedName>
    <definedName name="yuti">#REF!</definedName>
    <definedName name="yuti7i78o" localSheetId="7">#REF!</definedName>
    <definedName name="yuti7i78o" localSheetId="8">#REF!</definedName>
    <definedName name="yuti7i78o" localSheetId="3">#REF!</definedName>
    <definedName name="yuti7i78o" localSheetId="5">#REF!</definedName>
    <definedName name="yuti7i78o" localSheetId="4">#REF!</definedName>
    <definedName name="yuti7i78o">#REF!</definedName>
    <definedName name="yyy" localSheetId="7">#REF!</definedName>
    <definedName name="yyy" localSheetId="8">#REF!</definedName>
    <definedName name="yyy" localSheetId="3">#REF!</definedName>
    <definedName name="yyy" localSheetId="5">#REF!</definedName>
    <definedName name="yyy" localSheetId="4">#REF!</definedName>
    <definedName name="yyy">#REF!</definedName>
    <definedName name="yyyy" localSheetId="7">#REF!</definedName>
    <definedName name="yyyy" localSheetId="8">#REF!</definedName>
    <definedName name="yyyy" localSheetId="3">#REF!</definedName>
    <definedName name="yyyy" localSheetId="5">#REF!</definedName>
    <definedName name="yyyy" localSheetId="4">#REF!</definedName>
    <definedName name="yyyy">#REF!</definedName>
    <definedName name="yyyyyy" localSheetId="7">#REF!</definedName>
    <definedName name="yyyyyy" localSheetId="8">#REF!</definedName>
    <definedName name="yyyyyy" localSheetId="3">#REF!</definedName>
    <definedName name="yyyyyy" localSheetId="5">#REF!</definedName>
    <definedName name="yyyyyy" localSheetId="4">#REF!</definedName>
    <definedName name="yyyyyy">#REF!</definedName>
    <definedName name="Z_0E5612F1_1C5C_4147_BE42_908BDE0B1405_.wvu.PrintTitles" localSheetId="7">#REF!</definedName>
    <definedName name="Z_0E5612F1_1C5C_4147_BE42_908BDE0B1405_.wvu.PrintTitles" localSheetId="8">#REF!</definedName>
    <definedName name="Z_0E5612F1_1C5C_4147_BE42_908BDE0B1405_.wvu.PrintTitles" localSheetId="3">#REF!</definedName>
    <definedName name="Z_0E5612F1_1C5C_4147_BE42_908BDE0B1405_.wvu.PrintTitles" localSheetId="5">#REF!</definedName>
    <definedName name="Z_0E5612F1_1C5C_4147_BE42_908BDE0B1405_.wvu.PrintTitles" localSheetId="4">#REF!</definedName>
    <definedName name="Z_0E5612F1_1C5C_4147_BE42_908BDE0B1405_.wvu.PrintTitles">#REF!</definedName>
    <definedName name="Z_893D3CDD_E6EC_4FBE_9F4B_7C063AADDAA3_.wvu.PrintTitles" localSheetId="7">#REF!</definedName>
    <definedName name="Z_893D3CDD_E6EC_4FBE_9F4B_7C063AADDAA3_.wvu.PrintTitles" localSheetId="8">#REF!</definedName>
    <definedName name="Z_893D3CDD_E6EC_4FBE_9F4B_7C063AADDAA3_.wvu.PrintTitles" localSheetId="5">#REF!</definedName>
    <definedName name="Z_893D3CDD_E6EC_4FBE_9F4B_7C063AADDAA3_.wvu.PrintTitles" localSheetId="4">#REF!</definedName>
    <definedName name="Z_893D3CDD_E6EC_4FBE_9F4B_7C063AADDAA3_.wvu.PrintTitles">#REF!</definedName>
    <definedName name="Z_893D3CDD_E6EC_4FBE_9F4B_7C063AADDAA3_.wvu.Rows" localSheetId="7">#REF!</definedName>
    <definedName name="Z_893D3CDD_E6EC_4FBE_9F4B_7C063AADDAA3_.wvu.Rows" localSheetId="8">#REF!</definedName>
    <definedName name="Z_893D3CDD_E6EC_4FBE_9F4B_7C063AADDAA3_.wvu.Rows" localSheetId="5">#REF!</definedName>
    <definedName name="Z_893D3CDD_E6EC_4FBE_9F4B_7C063AADDAA3_.wvu.Rows" localSheetId="4">#REF!</definedName>
    <definedName name="Z_893D3CDD_E6EC_4FBE_9F4B_7C063AADDAA3_.wvu.Rows">#REF!</definedName>
    <definedName name="Z_8FCC9949_BB10_48DD_835F_9D6E68B3AE12_.wvu.PrintTitles" localSheetId="7">#REF!</definedName>
    <definedName name="Z_8FCC9949_BB10_48DD_835F_9D6E68B3AE12_.wvu.PrintTitles" localSheetId="8">#REF!</definedName>
    <definedName name="Z_8FCC9949_BB10_48DD_835F_9D6E68B3AE12_.wvu.PrintTitles" localSheetId="5">#REF!</definedName>
    <definedName name="Z_8FCC9949_BB10_48DD_835F_9D6E68B3AE12_.wvu.PrintTitles" localSheetId="4">#REF!</definedName>
    <definedName name="Z_8FCC9949_BB10_48DD_835F_9D6E68B3AE12_.wvu.PrintTitles">#REF!</definedName>
    <definedName name="Z_C4987C22_A4BC_4088_8093_02A2E532FBED_.wvu.PrintTitles" localSheetId="7">#REF!</definedName>
    <definedName name="Z_C4987C22_A4BC_4088_8093_02A2E532FBED_.wvu.PrintTitles" localSheetId="8">#REF!</definedName>
    <definedName name="Z_C4987C22_A4BC_4088_8093_02A2E532FBED_.wvu.PrintTitles" localSheetId="5">#REF!</definedName>
    <definedName name="Z_C4987C22_A4BC_4088_8093_02A2E532FBED_.wvu.PrintTitles" localSheetId="4">#REF!</definedName>
    <definedName name="Z_C4987C22_A4BC_4088_8093_02A2E532FBED_.wvu.PrintTitles">#REF!</definedName>
    <definedName name="Z_F8A287BF_980C_4986_B08C_54EAB9AA17CB_.wvu.PrintTitles" localSheetId="7">#REF!</definedName>
    <definedName name="Z_F8A287BF_980C_4986_B08C_54EAB9AA17CB_.wvu.PrintTitles" localSheetId="8">#REF!</definedName>
    <definedName name="Z_F8A287BF_980C_4986_B08C_54EAB9AA17CB_.wvu.PrintTitles" localSheetId="5">#REF!</definedName>
    <definedName name="Z_F8A287BF_980C_4986_B08C_54EAB9AA17CB_.wvu.PrintTitles" localSheetId="4">#REF!</definedName>
    <definedName name="Z_F8A287BF_980C_4986_B08C_54EAB9AA17CB_.wvu.PrintTitles">#REF!</definedName>
    <definedName name="zaed" localSheetId="7">#REF!</definedName>
    <definedName name="zaed" localSheetId="8">#REF!</definedName>
    <definedName name="zaed" localSheetId="3">#REF!</definedName>
    <definedName name="zaed" localSheetId="5">#REF!</definedName>
    <definedName name="zaed" localSheetId="4">#REF!</definedName>
    <definedName name="zaed">#REF!</definedName>
    <definedName name="zasdx" localSheetId="7">#REF!</definedName>
    <definedName name="zasdx" localSheetId="8">#REF!</definedName>
    <definedName name="zasdx" localSheetId="3">#REF!</definedName>
    <definedName name="zasdx" localSheetId="5">#REF!</definedName>
    <definedName name="zasdx" localSheetId="4">#REF!</definedName>
    <definedName name="zasdx">#REF!</definedName>
    <definedName name="ZBDZBDFB" localSheetId="7">#REF!</definedName>
    <definedName name="ZBDZBDFB" localSheetId="8">#REF!</definedName>
    <definedName name="ZBDZBDFB" localSheetId="3">#REF!</definedName>
    <definedName name="ZBDZBDFB" localSheetId="5">#REF!</definedName>
    <definedName name="ZBDZBDFB" localSheetId="4">#REF!</definedName>
    <definedName name="ZBDZBDFB">#REF!</definedName>
    <definedName name="zio" localSheetId="7">#REF!</definedName>
    <definedName name="zio" localSheetId="8">#REF!</definedName>
    <definedName name="zio" localSheetId="3">#REF!</definedName>
    <definedName name="zio" localSheetId="5">#REF!</definedName>
    <definedName name="zio" localSheetId="4">#REF!</definedName>
    <definedName name="zio">#REF!</definedName>
    <definedName name="znm" localSheetId="7">#REF!</definedName>
    <definedName name="znm" localSheetId="8">#REF!</definedName>
    <definedName name="znm" localSheetId="3">#REF!</definedName>
    <definedName name="znm" localSheetId="5">#REF!</definedName>
    <definedName name="znm" localSheetId="4">#REF!</definedName>
    <definedName name="znm">#REF!</definedName>
    <definedName name="zse" localSheetId="7">#REF!</definedName>
    <definedName name="zse" localSheetId="8">#REF!</definedName>
    <definedName name="zse" localSheetId="3">#REF!</definedName>
    <definedName name="zse" localSheetId="5">#REF!</definedName>
    <definedName name="zse" localSheetId="4">#REF!</definedName>
    <definedName name="zse">#REF!</definedName>
    <definedName name="zse_1" localSheetId="7">#REF!</definedName>
    <definedName name="zse_1" localSheetId="8">#REF!</definedName>
    <definedName name="zse_1" localSheetId="3">#REF!</definedName>
    <definedName name="zse_1" localSheetId="5">#REF!</definedName>
    <definedName name="zse_1" localSheetId="4">#REF!</definedName>
    <definedName name="zse_1">#REF!</definedName>
    <definedName name="zsxc" localSheetId="7">#REF!</definedName>
    <definedName name="zsxc" localSheetId="8">#REF!</definedName>
    <definedName name="zsxc" localSheetId="3">#REF!</definedName>
    <definedName name="zsxc" localSheetId="5">#REF!</definedName>
    <definedName name="zsxc" localSheetId="4">#REF!</definedName>
    <definedName name="zsxc">#REF!</definedName>
    <definedName name="zwe" localSheetId="7">#REF!</definedName>
    <definedName name="zwe" localSheetId="8">#REF!</definedName>
    <definedName name="zwe" localSheetId="3">#REF!</definedName>
    <definedName name="zwe" localSheetId="5">#REF!</definedName>
    <definedName name="zwe" localSheetId="4">#REF!</definedName>
    <definedName name="zwe">#REF!</definedName>
    <definedName name="zxdvzdv" localSheetId="7">#REF!</definedName>
    <definedName name="zxdvzdv" localSheetId="8">#REF!</definedName>
    <definedName name="zxdvzdv" localSheetId="3">#REF!</definedName>
    <definedName name="zxdvzdv" localSheetId="5">#REF!</definedName>
    <definedName name="zxdvzdv" localSheetId="4">#REF!</definedName>
    <definedName name="zxdvzdv">#REF!</definedName>
    <definedName name="zxv" localSheetId="7">#REF!</definedName>
    <definedName name="zxv" localSheetId="8">#REF!</definedName>
    <definedName name="zxv" localSheetId="3">#REF!</definedName>
    <definedName name="zxv" localSheetId="5">#REF!</definedName>
    <definedName name="zxv" localSheetId="4">#REF!</definedName>
    <definedName name="zxv">#REF!</definedName>
    <definedName name="zz" localSheetId="7">#REF!</definedName>
    <definedName name="zz" localSheetId="8">#REF!</definedName>
    <definedName name="zz" localSheetId="3">#REF!</definedName>
    <definedName name="zz" localSheetId="5">#REF!</definedName>
    <definedName name="zz" localSheetId="4">#REF!</definedName>
    <definedName name="zz">#REF!</definedName>
    <definedName name="zz_1" localSheetId="7">#REF!</definedName>
    <definedName name="zz_1" localSheetId="8">#REF!</definedName>
    <definedName name="zz_1" localSheetId="3">#REF!</definedName>
    <definedName name="zz_1" localSheetId="5">#REF!</definedName>
    <definedName name="zz_1" localSheetId="4">#REF!</definedName>
    <definedName name="zz_1">#REF!</definedName>
    <definedName name="zzz" localSheetId="7">#REF!</definedName>
    <definedName name="zzz" localSheetId="8">#REF!</definedName>
    <definedName name="zzz" localSheetId="3">#REF!</definedName>
    <definedName name="zzz" localSheetId="5">#REF!</definedName>
    <definedName name="zzz" localSheetId="4">#REF!</definedName>
    <definedName name="zzz">#REF!</definedName>
    <definedName name="غفقف" localSheetId="7">#REF!</definedName>
    <definedName name="غفقف" localSheetId="8">#REF!</definedName>
    <definedName name="غفقف" localSheetId="3">#REF!</definedName>
    <definedName name="غفقف" localSheetId="5">#REF!</definedName>
    <definedName name="غفقف" localSheetId="4">#REF!</definedName>
    <definedName name="غفقف">#REF!</definedName>
    <definedName name="ففقف" localSheetId="7">#REF!</definedName>
    <definedName name="ففقف" localSheetId="8">#REF!</definedName>
    <definedName name="ففقف" localSheetId="3">#REF!</definedName>
    <definedName name="ففقف" localSheetId="5">#REF!</definedName>
    <definedName name="ففقف" localSheetId="4">#REF!</definedName>
    <definedName name="ففقف">#REF!</definedName>
    <definedName name="국제거래" localSheetId="7">#REF!</definedName>
    <definedName name="국제거래" localSheetId="8">#REF!</definedName>
    <definedName name="국제거래" localSheetId="3">#REF!</definedName>
    <definedName name="국제거래" localSheetId="5">#REF!</definedName>
    <definedName name="국제거래" localSheetId="4">#REF!</definedName>
    <definedName name="국제거래">#REF!</definedName>
    <definedName name="뭐야" localSheetId="7">#REF!</definedName>
    <definedName name="뭐야" localSheetId="8">#REF!</definedName>
    <definedName name="뭐야" localSheetId="3">#REF!</definedName>
    <definedName name="뭐야" localSheetId="5">#REF!</definedName>
    <definedName name="뭐야" localSheetId="4">#REF!</definedName>
    <definedName name="뭐야">#REF!</definedName>
    <definedName name="원천납부8" localSheetId="7">#REF!</definedName>
    <definedName name="원천납부8" localSheetId="8">#REF!</definedName>
    <definedName name="원천납부8" localSheetId="3">#REF!</definedName>
    <definedName name="원천납부8" localSheetId="5">#REF!</definedName>
    <definedName name="원천납부8" localSheetId="4">#REF!</definedName>
    <definedName name="원천납부8">#REF!</definedName>
    <definedName name="유형자산1" localSheetId="7">#REF!</definedName>
    <definedName name="유형자산1" localSheetId="8">#REF!</definedName>
    <definedName name="유형자산1" localSheetId="3">#REF!</definedName>
    <definedName name="유형자산1" localSheetId="5">#REF!</definedName>
    <definedName name="유형자산1" localSheetId="4">#REF!</definedName>
    <definedName name="유형자산1">#REF!</definedName>
    <definedName name="율리1총괄표" localSheetId="7">#REF!</definedName>
    <definedName name="율리1총괄표" localSheetId="8">#REF!</definedName>
    <definedName name="율리1총괄표" localSheetId="3">#REF!</definedName>
    <definedName name="율리1총괄표" localSheetId="5">#REF!</definedName>
    <definedName name="율리1총괄표" localSheetId="4">#REF!</definedName>
    <definedName name="율리1총괄표">#REF!</definedName>
    <definedName name="이정환" localSheetId="7">#REF!</definedName>
    <definedName name="이정환" localSheetId="8">#REF!</definedName>
    <definedName name="이정환" localSheetId="3">#REF!</definedName>
    <definedName name="이정환" localSheetId="5">#REF!</definedName>
    <definedName name="이정환" localSheetId="4">#REF!</definedName>
    <definedName name="이정환">#REF!</definedName>
    <definedName name="저층부공내역" localSheetId="7">#REF!</definedName>
    <definedName name="저층부공내역" localSheetId="8">#REF!</definedName>
    <definedName name="저층부공내역" localSheetId="3">#REF!</definedName>
    <definedName name="저층부공내역" localSheetId="5">#REF!</definedName>
    <definedName name="저층부공내역" localSheetId="4">#REF!</definedName>
    <definedName name="저층부공내역">#REF!</definedName>
    <definedName name="저층부금액" localSheetId="7">#REF!</definedName>
    <definedName name="저층부금액" localSheetId="8">#REF!</definedName>
    <definedName name="저층부금액" localSheetId="3">#REF!</definedName>
    <definedName name="저층부금액" localSheetId="5">#REF!</definedName>
    <definedName name="저층부금액" localSheetId="4">#REF!</definedName>
    <definedName name="저층부금액">#REF!</definedName>
    <definedName name="저층부금액1" localSheetId="7">#REF!</definedName>
    <definedName name="저층부금액1" localSheetId="8">#REF!</definedName>
    <definedName name="저층부금액1" localSheetId="3">#REF!</definedName>
    <definedName name="저층부금액1" localSheetId="5">#REF!</definedName>
    <definedName name="저층부금액1" localSheetId="4">#REF!</definedName>
    <definedName name="저층부금액1">#REF!</definedName>
    <definedName name="정리용" localSheetId="7">#REF!</definedName>
    <definedName name="정리용" localSheetId="8">#REF!</definedName>
    <definedName name="정리용" localSheetId="3">#REF!</definedName>
    <definedName name="정리용" localSheetId="5">#REF!</definedName>
    <definedName name="정리용" localSheetId="4">#REF!</definedName>
    <definedName name="정리용">#REF!</definedName>
    <definedName name="정리용2" localSheetId="7">#REF!</definedName>
    <definedName name="정리용2" localSheetId="8">#REF!</definedName>
    <definedName name="정리용2" localSheetId="3">#REF!</definedName>
    <definedName name="정리용2" localSheetId="5">#REF!</definedName>
    <definedName name="정리용2" localSheetId="4">#REF!</definedName>
    <definedName name="정리용2">#REF!</definedName>
    <definedName name="정상2" localSheetId="7">#REF!</definedName>
    <definedName name="정상2" localSheetId="8">#REF!</definedName>
    <definedName name="정상2" localSheetId="3">#REF!</definedName>
    <definedName name="정상2" localSheetId="5">#REF!</definedName>
    <definedName name="정상2" localSheetId="4">#REF!</definedName>
    <definedName name="정상2">#REF!</definedName>
    <definedName name="정상6" localSheetId="7">#REF!</definedName>
    <definedName name="정상6" localSheetId="8">#REF!</definedName>
    <definedName name="정상6" localSheetId="3">#REF!</definedName>
    <definedName name="정상6" localSheetId="5">#REF!</definedName>
    <definedName name="정상6" localSheetId="4">#REF!</definedName>
    <definedName name="정상6">#REF!</definedName>
    <definedName name="정상가격2" localSheetId="7">#REF!</definedName>
    <definedName name="정상가격2" localSheetId="8">#REF!</definedName>
    <definedName name="정상가격2" localSheetId="3">#REF!</definedName>
    <definedName name="정상가격2" localSheetId="5">#REF!</definedName>
    <definedName name="정상가격2" localSheetId="4">#REF!</definedName>
    <definedName name="정상가격2">#REF!</definedName>
    <definedName name="퇴충명세" localSheetId="7">#REF!</definedName>
    <definedName name="퇴충명세" localSheetId="8">#REF!</definedName>
    <definedName name="퇴충명세" localSheetId="3">#REF!</definedName>
    <definedName name="퇴충명세" localSheetId="5">#REF!</definedName>
    <definedName name="퇴충명세" localSheetId="4">#REF!</definedName>
    <definedName name="퇴충명세">#REF!</definedName>
    <definedName name="估價單" localSheetId="7">#REF!</definedName>
    <definedName name="估價單" localSheetId="8">#REF!</definedName>
    <definedName name="估價單" localSheetId="3">#REF!</definedName>
    <definedName name="估價單" localSheetId="5">#REF!</definedName>
    <definedName name="估價單" localSheetId="4">#REF!</definedName>
    <definedName name="估價單">#REF!</definedName>
    <definedName name="我的" localSheetId="7">#REF!</definedName>
    <definedName name="我的" localSheetId="8">#REF!</definedName>
    <definedName name="我的" localSheetId="3">#REF!</definedName>
    <definedName name="我的" localSheetId="5">#REF!</definedName>
    <definedName name="我的" localSheetId="4">#REF!</definedName>
    <definedName name="我的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7" i="10" l="1"/>
  <c r="H37" i="10"/>
  <c r="F37" i="10"/>
  <c r="E12" i="10"/>
  <c r="E37" i="10" s="1"/>
  <c r="E11" i="9" s="1"/>
  <c r="D17" i="9"/>
  <c r="H15" i="9"/>
  <c r="N15" i="9" s="1"/>
  <c r="G15" i="9"/>
  <c r="K15" i="9" s="1"/>
  <c r="F15" i="9"/>
  <c r="E15" i="9"/>
  <c r="K14" i="9"/>
  <c r="H14" i="9"/>
  <c r="N14" i="9" s="1"/>
  <c r="G14" i="9"/>
  <c r="J14" i="9" s="1"/>
  <c r="L14" i="9" s="1"/>
  <c r="F14" i="9"/>
  <c r="E14" i="9"/>
  <c r="O14" i="9" s="1"/>
  <c r="N13" i="9"/>
  <c r="K13" i="9"/>
  <c r="J13" i="9"/>
  <c r="L13" i="9" s="1"/>
  <c r="H13" i="9"/>
  <c r="G13" i="9"/>
  <c r="E13" i="9"/>
  <c r="O13" i="9" s="1"/>
  <c r="H12" i="9"/>
  <c r="N12" i="9" s="1"/>
  <c r="G12" i="9"/>
  <c r="J12" i="9" s="1"/>
  <c r="E12" i="9"/>
  <c r="H11" i="9"/>
  <c r="N11" i="9" s="1"/>
  <c r="G11" i="9"/>
  <c r="J11" i="9" s="1"/>
  <c r="L20" i="8"/>
  <c r="J20" i="8"/>
  <c r="I20" i="8"/>
  <c r="H20" i="8"/>
  <c r="G20" i="8"/>
  <c r="F20" i="8"/>
  <c r="K18" i="8"/>
  <c r="K17" i="8"/>
  <c r="K16" i="8"/>
  <c r="K15" i="8"/>
  <c r="K14" i="8"/>
  <c r="K13" i="8"/>
  <c r="K12" i="8"/>
  <c r="K11" i="8"/>
  <c r="K10" i="8"/>
  <c r="K9" i="8"/>
  <c r="K20" i="8" s="1"/>
  <c r="I27" i="7"/>
  <c r="F27" i="7"/>
  <c r="I26" i="7"/>
  <c r="F26" i="7"/>
  <c r="I25" i="7"/>
  <c r="F25" i="7"/>
  <c r="I24" i="7"/>
  <c r="F24" i="7"/>
  <c r="I23" i="7"/>
  <c r="F23" i="7"/>
  <c r="H22" i="7"/>
  <c r="I22" i="7" s="1"/>
  <c r="F22" i="7"/>
  <c r="H21" i="7"/>
  <c r="I21" i="7" s="1"/>
  <c r="F21" i="7"/>
  <c r="H20" i="7"/>
  <c r="I20" i="7" s="1"/>
  <c r="F20" i="7"/>
  <c r="I19" i="7"/>
  <c r="F19" i="7"/>
  <c r="H18" i="7"/>
  <c r="I18" i="7" s="1"/>
  <c r="F18" i="7"/>
  <c r="H17" i="7"/>
  <c r="I17" i="7" s="1"/>
  <c r="F17" i="7"/>
  <c r="H16" i="7"/>
  <c r="I16" i="7" s="1"/>
  <c r="F16" i="7"/>
  <c r="I15" i="7"/>
  <c r="F15" i="7"/>
  <c r="H14" i="7"/>
  <c r="I14" i="7" s="1"/>
  <c r="F14" i="7"/>
  <c r="H13" i="7"/>
  <c r="I13" i="7" s="1"/>
  <c r="F13" i="7"/>
  <c r="H12" i="7"/>
  <c r="I12" i="7" s="1"/>
  <c r="F12" i="7"/>
  <c r="I27" i="6"/>
  <c r="F27" i="6"/>
  <c r="I26" i="6"/>
  <c r="F26" i="6"/>
  <c r="I25" i="6"/>
  <c r="F25" i="6"/>
  <c r="I24" i="6"/>
  <c r="F24" i="6"/>
  <c r="I23" i="6"/>
  <c r="F23" i="6"/>
  <c r="H22" i="6"/>
  <c r="I22" i="6" s="1"/>
  <c r="F22" i="6"/>
  <c r="H21" i="6"/>
  <c r="I21" i="6" s="1"/>
  <c r="F21" i="6"/>
  <c r="I20" i="6"/>
  <c r="H20" i="6"/>
  <c r="F20" i="6"/>
  <c r="I19" i="6"/>
  <c r="F19" i="6"/>
  <c r="H18" i="6"/>
  <c r="I18" i="6" s="1"/>
  <c r="F18" i="6"/>
  <c r="I17" i="6"/>
  <c r="H17" i="6"/>
  <c r="F17" i="6"/>
  <c r="I16" i="6"/>
  <c r="H16" i="6"/>
  <c r="F16" i="6"/>
  <c r="I15" i="6"/>
  <c r="F15" i="6"/>
  <c r="E14" i="6"/>
  <c r="H13" i="6"/>
  <c r="I13" i="6" s="1"/>
  <c r="F13" i="6"/>
  <c r="E13" i="6"/>
  <c r="I12" i="6"/>
  <c r="H12" i="6"/>
  <c r="F12" i="6"/>
  <c r="G9" i="5"/>
  <c r="A4" i="5"/>
  <c r="D75" i="4"/>
  <c r="D74" i="4"/>
  <c r="E73" i="4"/>
  <c r="E72" i="4"/>
  <c r="E74" i="4" s="1"/>
  <c r="D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70" i="4" s="1"/>
  <c r="E11" i="4"/>
  <c r="D8" i="4"/>
  <c r="E7" i="4"/>
  <c r="E6" i="4"/>
  <c r="E5" i="4"/>
  <c r="E8" i="4" s="1"/>
  <c r="E4" i="4"/>
  <c r="J817" i="3"/>
  <c r="I817" i="3" s="1"/>
  <c r="H817" i="3"/>
  <c r="F817" i="3"/>
  <c r="F816" i="3"/>
  <c r="H816" i="3" s="1"/>
  <c r="J816" i="3" s="1"/>
  <c r="I816" i="3" s="1"/>
  <c r="F807" i="3"/>
  <c r="H807" i="3" s="1"/>
  <c r="J807" i="3" s="1"/>
  <c r="I806" i="3"/>
  <c r="F803" i="3"/>
  <c r="H803" i="3" s="1"/>
  <c r="J803" i="3" s="1"/>
  <c r="I805" i="3" s="1"/>
  <c r="H799" i="3"/>
  <c r="J799" i="3" s="1"/>
  <c r="F799" i="3"/>
  <c r="H795" i="3"/>
  <c r="J795" i="3" s="1"/>
  <c r="F795" i="3"/>
  <c r="F791" i="3"/>
  <c r="H791" i="3" s="1"/>
  <c r="J791" i="3" s="1"/>
  <c r="I788" i="3"/>
  <c r="F787" i="3"/>
  <c r="H787" i="3" s="1"/>
  <c r="J787" i="3" s="1"/>
  <c r="I789" i="3" s="1"/>
  <c r="H786" i="3"/>
  <c r="J786" i="3" s="1"/>
  <c r="I786" i="3" s="1"/>
  <c r="F786" i="3"/>
  <c r="H783" i="3"/>
  <c r="J783" i="3" s="1"/>
  <c r="I784" i="3" s="1"/>
  <c r="F783" i="3"/>
  <c r="H780" i="3"/>
  <c r="J780" i="3" s="1"/>
  <c r="F780" i="3"/>
  <c r="I776" i="3"/>
  <c r="F775" i="3"/>
  <c r="H775" i="3" s="1"/>
  <c r="J775" i="3" s="1"/>
  <c r="I777" i="3" s="1"/>
  <c r="J770" i="3"/>
  <c r="F770" i="3"/>
  <c r="H770" i="3" s="1"/>
  <c r="H769" i="3"/>
  <c r="J769" i="3" s="1"/>
  <c r="I769" i="3" s="1"/>
  <c r="F769" i="3"/>
  <c r="I767" i="3"/>
  <c r="F766" i="3"/>
  <c r="H766" i="3" s="1"/>
  <c r="J766" i="3" s="1"/>
  <c r="I768" i="3" s="1"/>
  <c r="I761" i="3"/>
  <c r="H759" i="3"/>
  <c r="J759" i="3" s="1"/>
  <c r="F759" i="3"/>
  <c r="F755" i="3"/>
  <c r="H755" i="3" s="1"/>
  <c r="J755" i="3" s="1"/>
  <c r="I754" i="3"/>
  <c r="F751" i="3"/>
  <c r="H751" i="3" s="1"/>
  <c r="J751" i="3" s="1"/>
  <c r="I753" i="3" s="1"/>
  <c r="H745" i="3"/>
  <c r="J745" i="3" s="1"/>
  <c r="F745" i="3"/>
  <c r="H741" i="3"/>
  <c r="J741" i="3" s="1"/>
  <c r="F741" i="3"/>
  <c r="J737" i="3"/>
  <c r="F737" i="3"/>
  <c r="H737" i="3" s="1"/>
  <c r="I734" i="3"/>
  <c r="H732" i="3"/>
  <c r="J732" i="3" s="1"/>
  <c r="F732" i="3"/>
  <c r="I728" i="3"/>
  <c r="H727" i="3"/>
  <c r="J727" i="3" s="1"/>
  <c r="I729" i="3" s="1"/>
  <c r="F727" i="3"/>
  <c r="H723" i="3"/>
  <c r="J723" i="3" s="1"/>
  <c r="F723" i="3"/>
  <c r="H720" i="3"/>
  <c r="J720" i="3" s="1"/>
  <c r="F720" i="3"/>
  <c r="I716" i="3"/>
  <c r="H714" i="3"/>
  <c r="J714" i="3" s="1"/>
  <c r="F714" i="3"/>
  <c r="I710" i="3"/>
  <c r="F707" i="3"/>
  <c r="H707" i="3" s="1"/>
  <c r="J707" i="3" s="1"/>
  <c r="I704" i="3"/>
  <c r="H703" i="3"/>
  <c r="J703" i="3" s="1"/>
  <c r="F703" i="3"/>
  <c r="F700" i="3"/>
  <c r="H700" i="3" s="1"/>
  <c r="J700" i="3" s="1"/>
  <c r="I702" i="3" s="1"/>
  <c r="I698" i="3"/>
  <c r="H696" i="3"/>
  <c r="J696" i="3" s="1"/>
  <c r="F696" i="3"/>
  <c r="F690" i="3"/>
  <c r="H690" i="3" s="1"/>
  <c r="J690" i="3" s="1"/>
  <c r="H687" i="3"/>
  <c r="J687" i="3" s="1"/>
  <c r="I688" i="3" s="1"/>
  <c r="F687" i="3"/>
  <c r="H684" i="3"/>
  <c r="J684" i="3" s="1"/>
  <c r="F684" i="3"/>
  <c r="J680" i="3"/>
  <c r="F680" i="3"/>
  <c r="H680" i="3" s="1"/>
  <c r="J674" i="3"/>
  <c r="F674" i="3"/>
  <c r="H674" i="3" s="1"/>
  <c r="J671" i="3"/>
  <c r="F671" i="3"/>
  <c r="H671" i="3" s="1"/>
  <c r="I668" i="3"/>
  <c r="F667" i="3"/>
  <c r="H667" i="3" s="1"/>
  <c r="J667" i="3" s="1"/>
  <c r="I669" i="3" s="1"/>
  <c r="I662" i="3"/>
  <c r="F661" i="3"/>
  <c r="H661" i="3" s="1"/>
  <c r="J661" i="3" s="1"/>
  <c r="D653" i="3"/>
  <c r="G653" i="3" s="1"/>
  <c r="G647" i="3"/>
  <c r="H646" i="3"/>
  <c r="F646" i="3"/>
  <c r="G640" i="3"/>
  <c r="D640" i="3"/>
  <c r="G634" i="3"/>
  <c r="J634" i="3" s="1"/>
  <c r="F633" i="3"/>
  <c r="H633" i="3" s="1"/>
  <c r="D627" i="3"/>
  <c r="G627" i="3" s="1"/>
  <c r="G621" i="3"/>
  <c r="F620" i="3"/>
  <c r="H620" i="3" s="1"/>
  <c r="J621" i="3" s="1"/>
  <c r="G606" i="3"/>
  <c r="J606" i="3" s="1"/>
  <c r="D606" i="3"/>
  <c r="I602" i="3"/>
  <c r="D601" i="3"/>
  <c r="G601" i="3" s="1"/>
  <c r="J601" i="3" s="1"/>
  <c r="I604" i="3" s="1"/>
  <c r="F600" i="3"/>
  <c r="H600" i="3" s="1"/>
  <c r="D594" i="3"/>
  <c r="G594" i="3" s="1"/>
  <c r="J594" i="3" s="1"/>
  <c r="I591" i="3"/>
  <c r="J588" i="3"/>
  <c r="I593" i="3" s="1"/>
  <c r="D588" i="3"/>
  <c r="G588" i="3" s="1"/>
  <c r="H587" i="3"/>
  <c r="F587" i="3"/>
  <c r="G581" i="3"/>
  <c r="D581" i="3"/>
  <c r="G575" i="3"/>
  <c r="D575" i="3"/>
  <c r="H574" i="3"/>
  <c r="F574" i="3"/>
  <c r="G568" i="3"/>
  <c r="G564" i="3"/>
  <c r="G560" i="3"/>
  <c r="G556" i="3"/>
  <c r="G552" i="3"/>
  <c r="G548" i="3"/>
  <c r="J544" i="3"/>
  <c r="G544" i="3"/>
  <c r="F543" i="3"/>
  <c r="H543" i="3" s="1"/>
  <c r="J548" i="3" s="1"/>
  <c r="G538" i="3"/>
  <c r="G534" i="3"/>
  <c r="G530" i="3"/>
  <c r="J530" i="3" s="1"/>
  <c r="I527" i="3"/>
  <c r="G526" i="3"/>
  <c r="J526" i="3" s="1"/>
  <c r="I528" i="3" s="1"/>
  <c r="G522" i="3"/>
  <c r="J518" i="3"/>
  <c r="G518" i="3"/>
  <c r="I516" i="3"/>
  <c r="J514" i="3"/>
  <c r="G514" i="3"/>
  <c r="F513" i="3"/>
  <c r="H513" i="3" s="1"/>
  <c r="J522" i="3" s="1"/>
  <c r="G508" i="3"/>
  <c r="G504" i="3"/>
  <c r="G500" i="3"/>
  <c r="G496" i="3"/>
  <c r="G492" i="3"/>
  <c r="G488" i="3"/>
  <c r="G484" i="3"/>
  <c r="F483" i="3"/>
  <c r="H483" i="3" s="1"/>
  <c r="G478" i="3"/>
  <c r="J478" i="3" s="1"/>
  <c r="G474" i="3"/>
  <c r="G470" i="3"/>
  <c r="J466" i="3"/>
  <c r="G466" i="3"/>
  <c r="G462" i="3"/>
  <c r="G458" i="3"/>
  <c r="J458" i="3" s="1"/>
  <c r="G454" i="3"/>
  <c r="J454" i="3" s="1"/>
  <c r="F453" i="3"/>
  <c r="H453" i="3" s="1"/>
  <c r="J462" i="3" s="1"/>
  <c r="G437" i="3"/>
  <c r="G422" i="3"/>
  <c r="G347" i="3"/>
  <c r="G332" i="3"/>
  <c r="J332" i="3" s="1"/>
  <c r="G317" i="3"/>
  <c r="G302" i="3"/>
  <c r="G287" i="3"/>
  <c r="F286" i="3"/>
  <c r="H286" i="3" s="1"/>
  <c r="G281" i="3"/>
  <c r="G277" i="3"/>
  <c r="J277" i="3" s="1"/>
  <c r="G273" i="3"/>
  <c r="J269" i="3"/>
  <c r="G269" i="3"/>
  <c r="G265" i="3"/>
  <c r="J265" i="3" s="1"/>
  <c r="J261" i="3"/>
  <c r="G261" i="3"/>
  <c r="H260" i="3"/>
  <c r="J273" i="3" s="1"/>
  <c r="F260" i="3"/>
  <c r="G249" i="3"/>
  <c r="J249" i="3" s="1"/>
  <c r="G239" i="3"/>
  <c r="G190" i="3"/>
  <c r="G180" i="3"/>
  <c r="I177" i="3"/>
  <c r="G170" i="3"/>
  <c r="J170" i="3" s="1"/>
  <c r="G160" i="3"/>
  <c r="G150" i="3"/>
  <c r="J150" i="3" s="1"/>
  <c r="I159" i="3" s="1"/>
  <c r="F149" i="3"/>
  <c r="H149" i="3" s="1"/>
  <c r="G131" i="3"/>
  <c r="G114" i="3"/>
  <c r="G97" i="3"/>
  <c r="G80" i="3"/>
  <c r="G63" i="3"/>
  <c r="G46" i="3"/>
  <c r="I39" i="3"/>
  <c r="J29" i="3"/>
  <c r="G29" i="3"/>
  <c r="F28" i="3"/>
  <c r="H28" i="3" s="1"/>
  <c r="J131" i="3" s="1"/>
  <c r="J13" i="3"/>
  <c r="F7" i="3"/>
  <c r="H7" i="3" s="1"/>
  <c r="F823" i="2"/>
  <c r="H823" i="2" s="1"/>
  <c r="J823" i="2" s="1"/>
  <c r="I823" i="2" s="1"/>
  <c r="F822" i="2"/>
  <c r="H822" i="2" s="1"/>
  <c r="J822" i="2" s="1"/>
  <c r="I822" i="2" s="1"/>
  <c r="F813" i="2"/>
  <c r="H813" i="2" s="1"/>
  <c r="J813" i="2" s="1"/>
  <c r="F809" i="2"/>
  <c r="H809" i="2" s="1"/>
  <c r="J809" i="2" s="1"/>
  <c r="F805" i="2"/>
  <c r="H805" i="2" s="1"/>
  <c r="J805" i="2" s="1"/>
  <c r="I804" i="2"/>
  <c r="F801" i="2"/>
  <c r="H801" i="2" s="1"/>
  <c r="J801" i="2" s="1"/>
  <c r="F797" i="2"/>
  <c r="H797" i="2" s="1"/>
  <c r="J797" i="2" s="1"/>
  <c r="H793" i="2"/>
  <c r="J793" i="2" s="1"/>
  <c r="F793" i="2"/>
  <c r="F792" i="2"/>
  <c r="H792" i="2" s="1"/>
  <c r="J792" i="2" s="1"/>
  <c r="I792" i="2" s="1"/>
  <c r="F789" i="2"/>
  <c r="H789" i="2" s="1"/>
  <c r="J789" i="2" s="1"/>
  <c r="I790" i="2" s="1"/>
  <c r="F786" i="2"/>
  <c r="H786" i="2" s="1"/>
  <c r="J786" i="2" s="1"/>
  <c r="F781" i="2"/>
  <c r="H781" i="2" s="1"/>
  <c r="J781" i="2" s="1"/>
  <c r="H776" i="2"/>
  <c r="J776" i="2" s="1"/>
  <c r="I779" i="2" s="1"/>
  <c r="F776" i="2"/>
  <c r="F775" i="2"/>
  <c r="H775" i="2" s="1"/>
  <c r="J775" i="2" s="1"/>
  <c r="I775" i="2" s="1"/>
  <c r="F772" i="2"/>
  <c r="H772" i="2" s="1"/>
  <c r="J772" i="2" s="1"/>
  <c r="F765" i="2"/>
  <c r="H765" i="2" s="1"/>
  <c r="J765" i="2" s="1"/>
  <c r="I770" i="2" s="1"/>
  <c r="F761" i="2"/>
  <c r="H761" i="2" s="1"/>
  <c r="J761" i="2" s="1"/>
  <c r="H757" i="2"/>
  <c r="J757" i="2" s="1"/>
  <c r="F757" i="2"/>
  <c r="F751" i="2"/>
  <c r="H751" i="2" s="1"/>
  <c r="J751" i="2" s="1"/>
  <c r="F747" i="2"/>
  <c r="H747" i="2" s="1"/>
  <c r="J747" i="2" s="1"/>
  <c r="I750" i="2" s="1"/>
  <c r="H743" i="2"/>
  <c r="J743" i="2" s="1"/>
  <c r="I744" i="2" s="1"/>
  <c r="F743" i="2"/>
  <c r="J738" i="2"/>
  <c r="I740" i="2" s="1"/>
  <c r="F738" i="2"/>
  <c r="H738" i="2" s="1"/>
  <c r="H733" i="2"/>
  <c r="J733" i="2" s="1"/>
  <c r="F733" i="2"/>
  <c r="F729" i="2"/>
  <c r="H729" i="2" s="1"/>
  <c r="J729" i="2" s="1"/>
  <c r="J726" i="2"/>
  <c r="I727" i="2" s="1"/>
  <c r="F726" i="2"/>
  <c r="H726" i="2" s="1"/>
  <c r="F720" i="2"/>
  <c r="H720" i="2" s="1"/>
  <c r="J720" i="2" s="1"/>
  <c r="H713" i="2"/>
  <c r="J713" i="2" s="1"/>
  <c r="I714" i="2" s="1"/>
  <c r="F713" i="2"/>
  <c r="F709" i="2"/>
  <c r="H709" i="2" s="1"/>
  <c r="J709" i="2" s="1"/>
  <c r="F706" i="2"/>
  <c r="H706" i="2" s="1"/>
  <c r="J706" i="2" s="1"/>
  <c r="I707" i="2" s="1"/>
  <c r="F702" i="2"/>
  <c r="H702" i="2" s="1"/>
  <c r="J702" i="2" s="1"/>
  <c r="I704" i="2" s="1"/>
  <c r="F696" i="2"/>
  <c r="H696" i="2" s="1"/>
  <c r="J696" i="2" s="1"/>
  <c r="F693" i="2"/>
  <c r="H693" i="2" s="1"/>
  <c r="J693" i="2" s="1"/>
  <c r="F690" i="2"/>
  <c r="H690" i="2" s="1"/>
  <c r="J690" i="2" s="1"/>
  <c r="I691" i="2" s="1"/>
  <c r="F686" i="2"/>
  <c r="H686" i="2" s="1"/>
  <c r="J686" i="2" s="1"/>
  <c r="F680" i="2"/>
  <c r="H680" i="2" s="1"/>
  <c r="J680" i="2" s="1"/>
  <c r="F677" i="2"/>
  <c r="H677" i="2" s="1"/>
  <c r="J677" i="2" s="1"/>
  <c r="I678" i="2" s="1"/>
  <c r="H673" i="2"/>
  <c r="J673" i="2" s="1"/>
  <c r="F673" i="2"/>
  <c r="H667" i="2"/>
  <c r="J667" i="2" s="1"/>
  <c r="F667" i="2"/>
  <c r="G659" i="2"/>
  <c r="D659" i="2"/>
  <c r="G653" i="2"/>
  <c r="F652" i="2"/>
  <c r="H652" i="2" s="1"/>
  <c r="J659" i="2" s="1"/>
  <c r="D646" i="2"/>
  <c r="G646" i="2" s="1"/>
  <c r="G640" i="2"/>
  <c r="F639" i="2"/>
  <c r="H639" i="2" s="1"/>
  <c r="D633" i="2"/>
  <c r="G633" i="2" s="1"/>
  <c r="G627" i="2"/>
  <c r="F626" i="2"/>
  <c r="H626" i="2" s="1"/>
  <c r="J627" i="2" s="1"/>
  <c r="G612" i="2"/>
  <c r="D612" i="2"/>
  <c r="D607" i="2"/>
  <c r="G607" i="2" s="1"/>
  <c r="J607" i="2" s="1"/>
  <c r="F606" i="2"/>
  <c r="H606" i="2" s="1"/>
  <c r="D600" i="2"/>
  <c r="G600" i="2" s="1"/>
  <c r="D594" i="2"/>
  <c r="G594" i="2" s="1"/>
  <c r="J594" i="2" s="1"/>
  <c r="F593" i="2"/>
  <c r="H593" i="2" s="1"/>
  <c r="D587" i="2"/>
  <c r="G587" i="2" s="1"/>
  <c r="D581" i="2"/>
  <c r="G581" i="2" s="1"/>
  <c r="F580" i="2"/>
  <c r="H580" i="2" s="1"/>
  <c r="G574" i="2"/>
  <c r="G570" i="2"/>
  <c r="G566" i="2"/>
  <c r="G562" i="2"/>
  <c r="G558" i="2"/>
  <c r="J558" i="2" s="1"/>
  <c r="G554" i="2"/>
  <c r="G550" i="2"/>
  <c r="F549" i="2"/>
  <c r="H549" i="2" s="1"/>
  <c r="J550" i="2" s="1"/>
  <c r="G544" i="2"/>
  <c r="J544" i="2" s="1"/>
  <c r="I546" i="2" s="1"/>
  <c r="G540" i="2"/>
  <c r="G536" i="2"/>
  <c r="G532" i="2"/>
  <c r="J532" i="2" s="1"/>
  <c r="I534" i="2" s="1"/>
  <c r="G528" i="2"/>
  <c r="G524" i="2"/>
  <c r="G520" i="2"/>
  <c r="F519" i="2"/>
  <c r="H519" i="2" s="1"/>
  <c r="J524" i="2" s="1"/>
  <c r="G514" i="2"/>
  <c r="J514" i="2" s="1"/>
  <c r="G510" i="2"/>
  <c r="G506" i="2"/>
  <c r="G502" i="2"/>
  <c r="G498" i="2"/>
  <c r="G494" i="2"/>
  <c r="G490" i="2"/>
  <c r="F489" i="2"/>
  <c r="H489" i="2" s="1"/>
  <c r="J498" i="2" s="1"/>
  <c r="I500" i="2" s="1"/>
  <c r="G484" i="2"/>
  <c r="G480" i="2"/>
  <c r="J480" i="2" s="1"/>
  <c r="G476" i="2"/>
  <c r="G472" i="2"/>
  <c r="G468" i="2"/>
  <c r="G464" i="2"/>
  <c r="G460" i="2"/>
  <c r="F459" i="2"/>
  <c r="H459" i="2" s="1"/>
  <c r="J472" i="2" s="1"/>
  <c r="G443" i="2"/>
  <c r="G428" i="2"/>
  <c r="G353" i="2"/>
  <c r="G338" i="2"/>
  <c r="G323" i="2"/>
  <c r="G308" i="2"/>
  <c r="G293" i="2"/>
  <c r="F292" i="2"/>
  <c r="H292" i="2" s="1"/>
  <c r="G287" i="2"/>
  <c r="J287" i="2" s="1"/>
  <c r="G283" i="2"/>
  <c r="G279" i="2"/>
  <c r="J279" i="2" s="1"/>
  <c r="G275" i="2"/>
  <c r="G271" i="2"/>
  <c r="G267" i="2"/>
  <c r="F266" i="2"/>
  <c r="H266" i="2" s="1"/>
  <c r="J271" i="2" s="1"/>
  <c r="I273" i="2" s="1"/>
  <c r="G255" i="2"/>
  <c r="G245" i="2"/>
  <c r="G196" i="2"/>
  <c r="G186" i="2"/>
  <c r="G176" i="2"/>
  <c r="G166" i="2"/>
  <c r="G156" i="2"/>
  <c r="H155" i="2"/>
  <c r="J255" i="2" s="1"/>
  <c r="I261" i="2" s="1"/>
  <c r="F155" i="2"/>
  <c r="G137" i="2"/>
  <c r="G120" i="2"/>
  <c r="G103" i="2"/>
  <c r="G86" i="2"/>
  <c r="G69" i="2"/>
  <c r="G52" i="2"/>
  <c r="G35" i="2"/>
  <c r="F34" i="2"/>
  <c r="H34" i="2" s="1"/>
  <c r="F13" i="2"/>
  <c r="H13" i="2" s="1"/>
  <c r="I799" i="2" l="1"/>
  <c r="I800" i="2"/>
  <c r="J484" i="2"/>
  <c r="I487" i="2" s="1"/>
  <c r="J502" i="2"/>
  <c r="J646" i="2"/>
  <c r="I650" i="2" s="1"/>
  <c r="I746" i="2"/>
  <c r="J640" i="2"/>
  <c r="J338" i="2"/>
  <c r="I345" i="2" s="1"/>
  <c r="J528" i="2"/>
  <c r="I530" i="2" s="1"/>
  <c r="I777" i="2"/>
  <c r="J510" i="2"/>
  <c r="I513" i="2" s="1"/>
  <c r="J612" i="2"/>
  <c r="I769" i="2"/>
  <c r="J353" i="2"/>
  <c r="I422" i="2" s="1"/>
  <c r="J468" i="2"/>
  <c r="I469" i="2" s="1"/>
  <c r="I745" i="2"/>
  <c r="J293" i="2"/>
  <c r="I298" i="2" s="1"/>
  <c r="J428" i="2"/>
  <c r="J494" i="2"/>
  <c r="I495" i="2" s="1"/>
  <c r="J562" i="2"/>
  <c r="I679" i="2"/>
  <c r="J308" i="2"/>
  <c r="I322" i="2" s="1"/>
  <c r="J600" i="2"/>
  <c r="H825" i="2"/>
  <c r="J22" i="2"/>
  <c r="J14" i="2"/>
  <c r="J27" i="2"/>
  <c r="J19" i="2"/>
  <c r="J52" i="2"/>
  <c r="J86" i="2"/>
  <c r="J35" i="2"/>
  <c r="J69" i="2"/>
  <c r="I400" i="2"/>
  <c r="I483" i="2"/>
  <c r="I481" i="2"/>
  <c r="I531" i="2"/>
  <c r="I561" i="2"/>
  <c r="I559" i="2"/>
  <c r="I595" i="2"/>
  <c r="I599" i="2"/>
  <c r="I597" i="2"/>
  <c r="I611" i="2"/>
  <c r="I610" i="2"/>
  <c r="I608" i="2"/>
  <c r="I628" i="2"/>
  <c r="I632" i="2"/>
  <c r="I630" i="2"/>
  <c r="I645" i="2"/>
  <c r="I644" i="2"/>
  <c r="I642" i="2"/>
  <c r="I818" i="2"/>
  <c r="I817" i="2"/>
  <c r="I815" i="2"/>
  <c r="I814" i="2"/>
  <c r="J275" i="2"/>
  <c r="J323" i="2"/>
  <c r="J443" i="2"/>
  <c r="J464" i="2"/>
  <c r="I482" i="2"/>
  <c r="I545" i="2"/>
  <c r="I560" i="2"/>
  <c r="J574" i="2"/>
  <c r="I596" i="2"/>
  <c r="I609" i="2"/>
  <c r="I641" i="2"/>
  <c r="I705" i="2"/>
  <c r="I703" i="2"/>
  <c r="I725" i="2"/>
  <c r="I724" i="2"/>
  <c r="I723" i="2"/>
  <c r="I722" i="2"/>
  <c r="I721" i="2"/>
  <c r="I742" i="2"/>
  <c r="I741" i="2"/>
  <c r="I739" i="2"/>
  <c r="I816" i="2"/>
  <c r="I147" i="3"/>
  <c r="I137" i="3"/>
  <c r="I146" i="3"/>
  <c r="I136" i="3"/>
  <c r="I145" i="3"/>
  <c r="I134" i="3"/>
  <c r="I143" i="3"/>
  <c r="I133" i="3"/>
  <c r="I142" i="3"/>
  <c r="I132" i="3"/>
  <c r="I140" i="3"/>
  <c r="I141" i="3"/>
  <c r="I138" i="3"/>
  <c r="J317" i="3"/>
  <c r="J437" i="3"/>
  <c r="J347" i="3"/>
  <c r="J287" i="3"/>
  <c r="I300" i="2"/>
  <c r="I299" i="2"/>
  <c r="I307" i="2"/>
  <c r="I486" i="2"/>
  <c r="I564" i="2"/>
  <c r="I563" i="2"/>
  <c r="I754" i="2"/>
  <c r="I753" i="2"/>
  <c r="I752" i="2"/>
  <c r="J137" i="2"/>
  <c r="J156" i="2"/>
  <c r="I282" i="2"/>
  <c r="I280" i="2"/>
  <c r="I295" i="2"/>
  <c r="I505" i="2"/>
  <c r="I504" i="2"/>
  <c r="I503" i="2"/>
  <c r="I525" i="2"/>
  <c r="I527" i="2"/>
  <c r="I551" i="2"/>
  <c r="I553" i="2"/>
  <c r="I565" i="2"/>
  <c r="J581" i="2"/>
  <c r="I601" i="2"/>
  <c r="I605" i="2"/>
  <c r="I603" i="2"/>
  <c r="I620" i="2"/>
  <c r="I619" i="2"/>
  <c r="I618" i="2"/>
  <c r="I617" i="2"/>
  <c r="I616" i="2"/>
  <c r="I622" i="2"/>
  <c r="I614" i="2"/>
  <c r="I631" i="2"/>
  <c r="I651" i="2"/>
  <c r="I649" i="2"/>
  <c r="I647" i="2"/>
  <c r="I672" i="2"/>
  <c r="I671" i="2"/>
  <c r="I670" i="2"/>
  <c r="I669" i="2"/>
  <c r="I668" i="2"/>
  <c r="I791" i="2"/>
  <c r="I38" i="3"/>
  <c r="I36" i="3"/>
  <c r="I45" i="3"/>
  <c r="I35" i="3"/>
  <c r="I44" i="3"/>
  <c r="I34" i="3"/>
  <c r="I43" i="3"/>
  <c r="I32" i="3"/>
  <c r="I40" i="3"/>
  <c r="I30" i="3"/>
  <c r="I41" i="3"/>
  <c r="I31" i="3"/>
  <c r="I267" i="3"/>
  <c r="I266" i="3"/>
  <c r="I268" i="3"/>
  <c r="I257" i="2"/>
  <c r="I264" i="2"/>
  <c r="I263" i="2"/>
  <c r="I262" i="2"/>
  <c r="I259" i="2"/>
  <c r="I258" i="2"/>
  <c r="I547" i="2"/>
  <c r="I598" i="2"/>
  <c r="I629" i="2"/>
  <c r="I546" i="3"/>
  <c r="I545" i="3"/>
  <c r="I547" i="3"/>
  <c r="J176" i="2"/>
  <c r="J196" i="2"/>
  <c r="I272" i="2"/>
  <c r="I274" i="2"/>
  <c r="I281" i="2"/>
  <c r="I303" i="2"/>
  <c r="I377" i="2"/>
  <c r="J520" i="2"/>
  <c r="J536" i="2"/>
  <c r="I602" i="2"/>
  <c r="I613" i="2"/>
  <c r="J633" i="2"/>
  <c r="I664" i="2"/>
  <c r="I663" i="2"/>
  <c r="I662" i="2"/>
  <c r="I661" i="2"/>
  <c r="I660" i="2"/>
  <c r="I728" i="2"/>
  <c r="I760" i="2"/>
  <c r="I759" i="2"/>
  <c r="I461" i="3"/>
  <c r="I459" i="3"/>
  <c r="I460" i="3"/>
  <c r="I524" i="3"/>
  <c r="I523" i="3"/>
  <c r="I525" i="3"/>
  <c r="I535" i="2"/>
  <c r="I533" i="2"/>
  <c r="I689" i="2"/>
  <c r="I688" i="2"/>
  <c r="I687" i="2"/>
  <c r="I773" i="2"/>
  <c r="I774" i="2"/>
  <c r="J120" i="2"/>
  <c r="J267" i="2"/>
  <c r="J283" i="2"/>
  <c r="I306" i="2"/>
  <c r="I352" i="2"/>
  <c r="I351" i="2"/>
  <c r="I340" i="2"/>
  <c r="I348" i="2"/>
  <c r="I344" i="2"/>
  <c r="I380" i="2"/>
  <c r="I473" i="2"/>
  <c r="I475" i="2"/>
  <c r="I474" i="2"/>
  <c r="I499" i="2"/>
  <c r="I501" i="2"/>
  <c r="J506" i="2"/>
  <c r="I552" i="2"/>
  <c r="J566" i="2"/>
  <c r="J587" i="2"/>
  <c r="I604" i="2"/>
  <c r="I615" i="2"/>
  <c r="I692" i="2"/>
  <c r="I758" i="2"/>
  <c r="I339" i="3"/>
  <c r="I337" i="3"/>
  <c r="I346" i="3"/>
  <c r="I335" i="3"/>
  <c r="I344" i="3"/>
  <c r="I342" i="3"/>
  <c r="I345" i="3"/>
  <c r="I341" i="3"/>
  <c r="I338" i="3"/>
  <c r="I334" i="3"/>
  <c r="I676" i="3"/>
  <c r="I675" i="3"/>
  <c r="I677" i="3"/>
  <c r="I517" i="2"/>
  <c r="I516" i="2"/>
  <c r="I515" i="2"/>
  <c r="I643" i="2"/>
  <c r="I264" i="3"/>
  <c r="I262" i="3"/>
  <c r="I263" i="3"/>
  <c r="J103" i="2"/>
  <c r="J245" i="2"/>
  <c r="I321" i="2"/>
  <c r="I442" i="2"/>
  <c r="I431" i="2"/>
  <c r="I441" i="2"/>
  <c r="I430" i="2"/>
  <c r="I440" i="2"/>
  <c r="I438" i="2"/>
  <c r="I437" i="2"/>
  <c r="I434" i="2"/>
  <c r="J460" i="2"/>
  <c r="J476" i="2"/>
  <c r="J490" i="2"/>
  <c r="J554" i="2"/>
  <c r="J570" i="2"/>
  <c r="I621" i="2"/>
  <c r="J653" i="2"/>
  <c r="I252" i="3"/>
  <c r="I251" i="3"/>
  <c r="I258" i="3"/>
  <c r="I257" i="3"/>
  <c r="I255" i="3"/>
  <c r="I256" i="3"/>
  <c r="I253" i="3"/>
  <c r="I637" i="3"/>
  <c r="I635" i="3"/>
  <c r="I639" i="3"/>
  <c r="I638" i="3"/>
  <c r="I636" i="3"/>
  <c r="I811" i="3"/>
  <c r="I809" i="3"/>
  <c r="I808" i="3"/>
  <c r="I812" i="3"/>
  <c r="I810" i="3"/>
  <c r="I290" i="2"/>
  <c r="I289" i="2"/>
  <c r="I288" i="2"/>
  <c r="I471" i="2"/>
  <c r="I470" i="2"/>
  <c r="I156" i="3"/>
  <c r="I154" i="3"/>
  <c r="I153" i="3"/>
  <c r="I152" i="3"/>
  <c r="I158" i="3"/>
  <c r="I157" i="3"/>
  <c r="I625" i="3"/>
  <c r="I623" i="3"/>
  <c r="I622" i="3"/>
  <c r="I626" i="3"/>
  <c r="I624" i="3"/>
  <c r="J166" i="2"/>
  <c r="J186" i="2"/>
  <c r="I390" i="2"/>
  <c r="I497" i="2"/>
  <c r="I512" i="2"/>
  <c r="I526" i="2"/>
  <c r="J540" i="2"/>
  <c r="I623" i="2"/>
  <c r="I699" i="2"/>
  <c r="I698" i="2"/>
  <c r="I697" i="2"/>
  <c r="I717" i="2"/>
  <c r="I716" i="2"/>
  <c r="I715" i="2"/>
  <c r="I764" i="2"/>
  <c r="I763" i="2"/>
  <c r="I762" i="2"/>
  <c r="I782" i="2"/>
  <c r="I783" i="2"/>
  <c r="I280" i="3"/>
  <c r="I279" i="3"/>
  <c r="I278" i="3"/>
  <c r="I749" i="2"/>
  <c r="I748" i="2"/>
  <c r="I803" i="2"/>
  <c r="I802" i="2"/>
  <c r="H819" i="3"/>
  <c r="J16" i="3"/>
  <c r="J8" i="3"/>
  <c r="J63" i="3"/>
  <c r="J180" i="3"/>
  <c r="I744" i="3"/>
  <c r="I742" i="3"/>
  <c r="I743" i="3"/>
  <c r="F12" i="9"/>
  <c r="K12" i="9"/>
  <c r="O12" i="9"/>
  <c r="P12" i="9" s="1"/>
  <c r="I683" i="2"/>
  <c r="I682" i="2"/>
  <c r="I681" i="2"/>
  <c r="I695" i="2"/>
  <c r="I694" i="2"/>
  <c r="I731" i="2"/>
  <c r="I730" i="2"/>
  <c r="I796" i="2"/>
  <c r="I795" i="2"/>
  <c r="I15" i="3"/>
  <c r="I14" i="3"/>
  <c r="J97" i="3"/>
  <c r="J160" i="3"/>
  <c r="I468" i="3"/>
  <c r="I467" i="3"/>
  <c r="I469" i="3"/>
  <c r="I533" i="3"/>
  <c r="I532" i="3"/>
  <c r="I531" i="3"/>
  <c r="I793" i="3"/>
  <c r="I792" i="3"/>
  <c r="I794" i="3"/>
  <c r="I708" i="2"/>
  <c r="I732" i="2"/>
  <c r="I794" i="2"/>
  <c r="I808" i="2"/>
  <c r="I807" i="2"/>
  <c r="I806" i="2"/>
  <c r="J46" i="3"/>
  <c r="J190" i="3"/>
  <c r="J556" i="3"/>
  <c r="I598" i="3"/>
  <c r="I596" i="3"/>
  <c r="I595" i="3"/>
  <c r="I599" i="3"/>
  <c r="I597" i="3"/>
  <c r="I685" i="3"/>
  <c r="I686" i="3"/>
  <c r="I782" i="3"/>
  <c r="I781" i="3"/>
  <c r="I788" i="2"/>
  <c r="I787" i="2"/>
  <c r="J21" i="3"/>
  <c r="I272" i="3"/>
  <c r="I271" i="3"/>
  <c r="I270" i="3"/>
  <c r="J627" i="3"/>
  <c r="I721" i="3"/>
  <c r="I722" i="3"/>
  <c r="I798" i="3"/>
  <c r="I796" i="3"/>
  <c r="I797" i="3"/>
  <c r="I676" i="2"/>
  <c r="I675" i="2"/>
  <c r="I712" i="2"/>
  <c r="I711" i="2"/>
  <c r="I710" i="2"/>
  <c r="I735" i="2"/>
  <c r="I734" i="2"/>
  <c r="I767" i="2"/>
  <c r="I766" i="2"/>
  <c r="I771" i="2"/>
  <c r="I812" i="2"/>
  <c r="I811" i="2"/>
  <c r="J80" i="3"/>
  <c r="I173" i="3"/>
  <c r="I172" i="3"/>
  <c r="I179" i="3"/>
  <c r="I178" i="3"/>
  <c r="I176" i="3"/>
  <c r="I275" i="3"/>
  <c r="I276" i="3"/>
  <c r="I463" i="3"/>
  <c r="I465" i="3"/>
  <c r="I464" i="3"/>
  <c r="I481" i="3"/>
  <c r="I480" i="3"/>
  <c r="I479" i="3"/>
  <c r="I550" i="3"/>
  <c r="I549" i="3"/>
  <c r="I551" i="3"/>
  <c r="I673" i="3"/>
  <c r="I672" i="3"/>
  <c r="I757" i="3"/>
  <c r="I756" i="3"/>
  <c r="I674" i="2"/>
  <c r="I768" i="2"/>
  <c r="I780" i="2"/>
  <c r="I778" i="2"/>
  <c r="I798" i="2"/>
  <c r="I810" i="2"/>
  <c r="J114" i="3"/>
  <c r="I174" i="3"/>
  <c r="J239" i="3"/>
  <c r="I274" i="3"/>
  <c r="I457" i="3"/>
  <c r="I455" i="3"/>
  <c r="I456" i="3"/>
  <c r="J488" i="3"/>
  <c r="J496" i="3"/>
  <c r="J492" i="3"/>
  <c r="I520" i="3"/>
  <c r="I519" i="3"/>
  <c r="I521" i="3"/>
  <c r="J568" i="3"/>
  <c r="I691" i="3"/>
  <c r="I693" i="3"/>
  <c r="I692" i="3"/>
  <c r="I709" i="3"/>
  <c r="I711" i="3"/>
  <c r="I708" i="3"/>
  <c r="I758" i="3"/>
  <c r="J504" i="3"/>
  <c r="I529" i="3"/>
  <c r="J581" i="3"/>
  <c r="I663" i="3"/>
  <c r="I666" i="3"/>
  <c r="I665" i="3"/>
  <c r="I699" i="3"/>
  <c r="I697" i="3"/>
  <c r="I735" i="3"/>
  <c r="I733" i="3"/>
  <c r="L12" i="9"/>
  <c r="P13" i="9"/>
  <c r="J470" i="3"/>
  <c r="J484" i="3"/>
  <c r="J508" i="3"/>
  <c r="I617" i="3"/>
  <c r="I609" i="3"/>
  <c r="I615" i="3"/>
  <c r="I607" i="3"/>
  <c r="I614" i="3"/>
  <c r="I612" i="3"/>
  <c r="I611" i="3"/>
  <c r="J647" i="3"/>
  <c r="I664" i="3"/>
  <c r="I726" i="3"/>
  <c r="I724" i="3"/>
  <c r="I736" i="3"/>
  <c r="I748" i="3"/>
  <c r="I747" i="3"/>
  <c r="I790" i="3"/>
  <c r="I802" i="3"/>
  <c r="I801" i="3"/>
  <c r="E75" i="4"/>
  <c r="J422" i="3"/>
  <c r="J534" i="3"/>
  <c r="J560" i="3"/>
  <c r="I608" i="3"/>
  <c r="I689" i="3"/>
  <c r="I701" i="3"/>
  <c r="I717" i="3"/>
  <c r="I715" i="3"/>
  <c r="I719" i="3"/>
  <c r="I725" i="3"/>
  <c r="I746" i="3"/>
  <c r="I765" i="3"/>
  <c r="I763" i="3"/>
  <c r="I762" i="3"/>
  <c r="I760" i="3"/>
  <c r="I800" i="3"/>
  <c r="K11" i="9"/>
  <c r="K17" i="9" s="1"/>
  <c r="E17" i="9"/>
  <c r="F11" i="9"/>
  <c r="F17" i="9" s="1"/>
  <c r="O11" i="9"/>
  <c r="J474" i="3"/>
  <c r="J575" i="3"/>
  <c r="I610" i="3"/>
  <c r="I681" i="3"/>
  <c r="I683" i="3"/>
  <c r="I739" i="3"/>
  <c r="I738" i="3"/>
  <c r="I774" i="3"/>
  <c r="I772" i="3"/>
  <c r="I771" i="3"/>
  <c r="P14" i="9"/>
  <c r="J281" i="3"/>
  <c r="J500" i="3"/>
  <c r="J538" i="3"/>
  <c r="J564" i="3"/>
  <c r="I613" i="3"/>
  <c r="J640" i="3"/>
  <c r="J653" i="3"/>
  <c r="I670" i="3"/>
  <c r="I682" i="3"/>
  <c r="I706" i="3"/>
  <c r="I705" i="3"/>
  <c r="I718" i="3"/>
  <c r="I740" i="3"/>
  <c r="I752" i="3"/>
  <c r="I764" i="3"/>
  <c r="I773" i="3"/>
  <c r="I785" i="3"/>
  <c r="I804" i="3"/>
  <c r="J302" i="3"/>
  <c r="I515" i="3"/>
  <c r="I517" i="3"/>
  <c r="J552" i="3"/>
  <c r="I592" i="3"/>
  <c r="I590" i="3"/>
  <c r="I589" i="3"/>
  <c r="I603" i="3"/>
  <c r="I605" i="3"/>
  <c r="I616" i="3"/>
  <c r="H14" i="6"/>
  <c r="F14" i="6"/>
  <c r="P11" i="9"/>
  <c r="N17" i="9"/>
  <c r="O15" i="9"/>
  <c r="P15" i="9" s="1"/>
  <c r="J15" i="9"/>
  <c r="L15" i="9" s="1"/>
  <c r="I320" i="2" l="1"/>
  <c r="I356" i="2"/>
  <c r="I425" i="2"/>
  <c r="I359" i="2"/>
  <c r="I384" i="2"/>
  <c r="I410" i="2"/>
  <c r="I310" i="2"/>
  <c r="I426" i="2"/>
  <c r="I341" i="2"/>
  <c r="I423" i="2"/>
  <c r="I485" i="2"/>
  <c r="I302" i="2"/>
  <c r="I357" i="2"/>
  <c r="I372" i="2"/>
  <c r="I396" i="2"/>
  <c r="I421" i="2"/>
  <c r="I369" i="2"/>
  <c r="I382" i="2"/>
  <c r="I409" i="2"/>
  <c r="I363" i="2"/>
  <c r="I388" i="2"/>
  <c r="I311" i="2"/>
  <c r="I305" i="2"/>
  <c r="I366" i="2"/>
  <c r="I381" i="2"/>
  <c r="I394" i="2"/>
  <c r="I419" i="2"/>
  <c r="I376" i="2"/>
  <c r="I511" i="2"/>
  <c r="I343" i="2"/>
  <c r="I347" i="2"/>
  <c r="I648" i="2"/>
  <c r="I296" i="2"/>
  <c r="I378" i="2"/>
  <c r="I393" i="2"/>
  <c r="I406" i="2"/>
  <c r="I362" i="2"/>
  <c r="I386" i="2"/>
  <c r="I315" i="2"/>
  <c r="I313" i="2"/>
  <c r="I415" i="2"/>
  <c r="I418" i="2"/>
  <c r="I314" i="2"/>
  <c r="I529" i="2"/>
  <c r="I389" i="2"/>
  <c r="I405" i="2"/>
  <c r="I374" i="2"/>
  <c r="I399" i="2"/>
  <c r="I496" i="2"/>
  <c r="I317" i="2"/>
  <c r="I413" i="2"/>
  <c r="I350" i="2"/>
  <c r="I368" i="2"/>
  <c r="I402" i="2"/>
  <c r="I417" i="2"/>
  <c r="I360" i="2"/>
  <c r="I385" i="2"/>
  <c r="I411" i="2"/>
  <c r="I433" i="2"/>
  <c r="I435" i="2"/>
  <c r="I318" i="2"/>
  <c r="I365" i="2"/>
  <c r="I403" i="2"/>
  <c r="I414" i="2"/>
  <c r="I427" i="2"/>
  <c r="I373" i="2"/>
  <c r="I397" i="2"/>
  <c r="I655" i="3"/>
  <c r="I658" i="3"/>
  <c r="I657" i="3"/>
  <c r="I654" i="3"/>
  <c r="I656" i="3"/>
  <c r="I511" i="3"/>
  <c r="I510" i="3"/>
  <c r="I509" i="3"/>
  <c r="I284" i="3"/>
  <c r="I283" i="3"/>
  <c r="I282" i="3"/>
  <c r="I507" i="3"/>
  <c r="I506" i="3"/>
  <c r="I505" i="3"/>
  <c r="I92" i="3"/>
  <c r="I82" i="3"/>
  <c r="I91" i="3"/>
  <c r="I81" i="3"/>
  <c r="I90" i="3"/>
  <c r="I89" i="3"/>
  <c r="I87" i="3"/>
  <c r="I95" i="3"/>
  <c r="I85" i="3"/>
  <c r="I83" i="3"/>
  <c r="I94" i="3"/>
  <c r="I86" i="3"/>
  <c r="I96" i="3"/>
  <c r="I543" i="2"/>
  <c r="I542" i="2"/>
  <c r="I541" i="2"/>
  <c r="I169" i="2"/>
  <c r="I175" i="2"/>
  <c r="I174" i="2"/>
  <c r="I172" i="2"/>
  <c r="I173" i="2"/>
  <c r="I170" i="2"/>
  <c r="I168" i="2"/>
  <c r="I462" i="2"/>
  <c r="I461" i="2"/>
  <c r="I463" i="2"/>
  <c r="I330" i="3"/>
  <c r="I319" i="3"/>
  <c r="I327" i="3"/>
  <c r="I326" i="3"/>
  <c r="I323" i="3"/>
  <c r="I322" i="3"/>
  <c r="I324" i="3"/>
  <c r="I320" i="3"/>
  <c r="I331" i="3"/>
  <c r="I329" i="3"/>
  <c r="I467" i="2"/>
  <c r="I466" i="2"/>
  <c r="I465" i="2"/>
  <c r="I45" i="2"/>
  <c r="I38" i="2"/>
  <c r="I46" i="2"/>
  <c r="I44" i="2"/>
  <c r="I42" i="2"/>
  <c r="I49" i="2"/>
  <c r="I51" i="2"/>
  <c r="I41" i="2"/>
  <c r="I50" i="2"/>
  <c r="I40" i="2"/>
  <c r="I36" i="2"/>
  <c r="I47" i="2"/>
  <c r="I37" i="2"/>
  <c r="P17" i="9"/>
  <c r="I571" i="3"/>
  <c r="I569" i="3"/>
  <c r="I570" i="3"/>
  <c r="I182" i="3"/>
  <c r="I189" i="3"/>
  <c r="I188" i="3"/>
  <c r="I187" i="3"/>
  <c r="I184" i="3"/>
  <c r="I186" i="3"/>
  <c r="I183" i="3"/>
  <c r="I554" i="3"/>
  <c r="I555" i="3"/>
  <c r="I553" i="3"/>
  <c r="I74" i="3"/>
  <c r="I64" i="3"/>
  <c r="I73" i="3"/>
  <c r="I72" i="3"/>
  <c r="I70" i="3"/>
  <c r="I79" i="3"/>
  <c r="I69" i="3"/>
  <c r="I77" i="3"/>
  <c r="I66" i="3"/>
  <c r="I78" i="3"/>
  <c r="I75" i="3"/>
  <c r="I68" i="3"/>
  <c r="I65" i="3"/>
  <c r="I509" i="2"/>
  <c r="I507" i="2"/>
  <c r="I508" i="2"/>
  <c r="I452" i="2"/>
  <c r="I450" i="2"/>
  <c r="I449" i="2"/>
  <c r="I448" i="2"/>
  <c r="I457" i="2"/>
  <c r="I446" i="2"/>
  <c r="I455" i="2"/>
  <c r="I445" i="2"/>
  <c r="I456" i="2"/>
  <c r="I453" i="2"/>
  <c r="I97" i="2"/>
  <c r="I95" i="2"/>
  <c r="I93" i="2"/>
  <c r="I102" i="2"/>
  <c r="I92" i="2"/>
  <c r="I100" i="2"/>
  <c r="I91" i="2"/>
  <c r="I101" i="2"/>
  <c r="I88" i="2"/>
  <c r="I89" i="2"/>
  <c r="I98" i="2"/>
  <c r="I87" i="2"/>
  <c r="I96" i="2"/>
  <c r="I14" i="6"/>
  <c r="I649" i="3"/>
  <c r="I652" i="3"/>
  <c r="I651" i="3"/>
  <c r="I650" i="3"/>
  <c r="I648" i="3"/>
  <c r="I59" i="2"/>
  <c r="I53" i="2"/>
  <c r="I68" i="2"/>
  <c r="I63" i="2"/>
  <c r="I67" i="2"/>
  <c r="I54" i="2"/>
  <c r="I58" i="2"/>
  <c r="I66" i="2"/>
  <c r="I61" i="2"/>
  <c r="I57" i="2"/>
  <c r="I64" i="2"/>
  <c r="I55" i="2"/>
  <c r="I62" i="2"/>
  <c r="I643" i="3"/>
  <c r="I641" i="3"/>
  <c r="I645" i="3"/>
  <c r="I642" i="3"/>
  <c r="I644" i="3"/>
  <c r="I476" i="3"/>
  <c r="I477" i="3"/>
  <c r="I475" i="3"/>
  <c r="I487" i="3"/>
  <c r="I485" i="3"/>
  <c r="I486" i="3"/>
  <c r="I243" i="3"/>
  <c r="I242" i="3"/>
  <c r="I241" i="3"/>
  <c r="I248" i="3"/>
  <c r="I246" i="3"/>
  <c r="I247" i="3"/>
  <c r="I245" i="3"/>
  <c r="I235" i="3"/>
  <c r="I224" i="3"/>
  <c r="I214" i="3"/>
  <c r="I202" i="3"/>
  <c r="I234" i="3"/>
  <c r="I223" i="3"/>
  <c r="I211" i="3"/>
  <c r="I201" i="3"/>
  <c r="I232" i="3"/>
  <c r="I222" i="3"/>
  <c r="I210" i="3"/>
  <c r="I199" i="3"/>
  <c r="I231" i="3"/>
  <c r="I220" i="3"/>
  <c r="I209" i="3"/>
  <c r="I198" i="3"/>
  <c r="I230" i="3"/>
  <c r="I219" i="3"/>
  <c r="I207" i="3"/>
  <c r="I197" i="3"/>
  <c r="I237" i="3"/>
  <c r="I227" i="3"/>
  <c r="I216" i="3"/>
  <c r="I205" i="3"/>
  <c r="I194" i="3"/>
  <c r="I203" i="3"/>
  <c r="I238" i="3"/>
  <c r="I195" i="3"/>
  <c r="I236" i="3"/>
  <c r="I193" i="3"/>
  <c r="I228" i="3"/>
  <c r="I226" i="3"/>
  <c r="I215" i="3"/>
  <c r="I206" i="3"/>
  <c r="I218" i="3"/>
  <c r="I18" i="3"/>
  <c r="I17" i="3"/>
  <c r="I20" i="3"/>
  <c r="I19" i="3"/>
  <c r="I248" i="2"/>
  <c r="I247" i="2"/>
  <c r="I254" i="2"/>
  <c r="I253" i="2"/>
  <c r="I251" i="2"/>
  <c r="I249" i="2"/>
  <c r="I252" i="2"/>
  <c r="I270" i="2"/>
  <c r="I269" i="2"/>
  <c r="I268" i="2"/>
  <c r="I634" i="2"/>
  <c r="I638" i="2"/>
  <c r="I636" i="2"/>
  <c r="I637" i="2"/>
  <c r="I635" i="2"/>
  <c r="I160" i="2"/>
  <c r="I158" i="2"/>
  <c r="I165" i="2"/>
  <c r="I163" i="2"/>
  <c r="I164" i="2"/>
  <c r="I162" i="2"/>
  <c r="I159" i="2"/>
  <c r="I21" i="2"/>
  <c r="I20" i="2"/>
  <c r="I309" i="3"/>
  <c r="I307" i="3"/>
  <c r="I316" i="3"/>
  <c r="I305" i="3"/>
  <c r="I314" i="3"/>
  <c r="I312" i="3"/>
  <c r="I315" i="3"/>
  <c r="I308" i="3"/>
  <c r="I311" i="3"/>
  <c r="I304" i="3"/>
  <c r="O17" i="9"/>
  <c r="I472" i="3"/>
  <c r="I471" i="3"/>
  <c r="I473" i="3"/>
  <c r="I494" i="3"/>
  <c r="I493" i="3"/>
  <c r="I495" i="3"/>
  <c r="I56" i="3"/>
  <c r="I55" i="3"/>
  <c r="I53" i="3"/>
  <c r="I62" i="3"/>
  <c r="I52" i="3"/>
  <c r="I61" i="3"/>
  <c r="I51" i="3"/>
  <c r="I58" i="3"/>
  <c r="I48" i="3"/>
  <c r="I57" i="3"/>
  <c r="I49" i="3"/>
  <c r="I47" i="3"/>
  <c r="I60" i="3"/>
  <c r="I572" i="2"/>
  <c r="I571" i="2"/>
  <c r="I573" i="2"/>
  <c r="I115" i="2"/>
  <c r="I105" i="2"/>
  <c r="I113" i="2"/>
  <c r="I112" i="2"/>
  <c r="I110" i="2"/>
  <c r="I118" i="2"/>
  <c r="I108" i="2"/>
  <c r="I104" i="2"/>
  <c r="I114" i="2"/>
  <c r="I119" i="2"/>
  <c r="I117" i="2"/>
  <c r="I109" i="2"/>
  <c r="I106" i="2"/>
  <c r="I134" i="2"/>
  <c r="I123" i="2"/>
  <c r="I131" i="2"/>
  <c r="I121" i="2"/>
  <c r="I130" i="2"/>
  <c r="I129" i="2"/>
  <c r="I136" i="2"/>
  <c r="I126" i="2"/>
  <c r="I125" i="2"/>
  <c r="I122" i="2"/>
  <c r="I135" i="2"/>
  <c r="I132" i="2"/>
  <c r="I127" i="2"/>
  <c r="I584" i="2"/>
  <c r="I583" i="2"/>
  <c r="I582" i="2"/>
  <c r="I586" i="2"/>
  <c r="I585" i="2"/>
  <c r="I152" i="2"/>
  <c r="I142" i="2"/>
  <c r="I149" i="2"/>
  <c r="I139" i="2"/>
  <c r="I148" i="2"/>
  <c r="I138" i="2"/>
  <c r="I147" i="2"/>
  <c r="I144" i="2"/>
  <c r="I151" i="2"/>
  <c r="I146" i="2"/>
  <c r="I143" i="2"/>
  <c r="I140" i="2"/>
  <c r="I153" i="2"/>
  <c r="I577" i="2"/>
  <c r="I576" i="2"/>
  <c r="I575" i="2"/>
  <c r="I332" i="2"/>
  <c r="I330" i="2"/>
  <c r="I329" i="2"/>
  <c r="I328" i="2"/>
  <c r="I337" i="2"/>
  <c r="I326" i="2"/>
  <c r="I335" i="2"/>
  <c r="I325" i="2"/>
  <c r="I336" i="2"/>
  <c r="I333" i="2"/>
  <c r="I29" i="2"/>
  <c r="I28" i="2"/>
  <c r="I579" i="3"/>
  <c r="I578" i="3"/>
  <c r="I576" i="3"/>
  <c r="I580" i="3"/>
  <c r="I577" i="3"/>
  <c r="I559" i="3"/>
  <c r="I558" i="3"/>
  <c r="I557" i="3"/>
  <c r="I658" i="2"/>
  <c r="I657" i="2"/>
  <c r="I656" i="2"/>
  <c r="I655" i="2"/>
  <c r="I654" i="2"/>
  <c r="J17" i="9"/>
  <c r="I567" i="3"/>
  <c r="I565" i="3"/>
  <c r="I566" i="3"/>
  <c r="I563" i="3"/>
  <c r="I562" i="3"/>
  <c r="I561" i="3"/>
  <c r="I498" i="3"/>
  <c r="I497" i="3"/>
  <c r="I499" i="3"/>
  <c r="I129" i="3"/>
  <c r="I119" i="3"/>
  <c r="I128" i="3"/>
  <c r="I117" i="3"/>
  <c r="I126" i="3"/>
  <c r="I116" i="3"/>
  <c r="I125" i="3"/>
  <c r="I115" i="3"/>
  <c r="I124" i="3"/>
  <c r="I121" i="3"/>
  <c r="I123" i="3"/>
  <c r="I130" i="3"/>
  <c r="I120" i="3"/>
  <c r="I164" i="3"/>
  <c r="I163" i="3"/>
  <c r="I162" i="3"/>
  <c r="I169" i="3"/>
  <c r="I167" i="3"/>
  <c r="I168" i="3"/>
  <c r="I166" i="3"/>
  <c r="I557" i="2"/>
  <c r="I556" i="2"/>
  <c r="I555" i="2"/>
  <c r="I300" i="3"/>
  <c r="I289" i="3"/>
  <c r="I297" i="3"/>
  <c r="I296" i="3"/>
  <c r="I293" i="3"/>
  <c r="I292" i="3"/>
  <c r="I301" i="3"/>
  <c r="I299" i="3"/>
  <c r="I294" i="3"/>
  <c r="I290" i="3"/>
  <c r="I278" i="2"/>
  <c r="I277" i="2"/>
  <c r="I276" i="2"/>
  <c r="J825" i="2"/>
  <c r="I17" i="2"/>
  <c r="I15" i="2"/>
  <c r="I18" i="2"/>
  <c r="I16" i="2"/>
  <c r="I285" i="2"/>
  <c r="I284" i="2"/>
  <c r="I286" i="2"/>
  <c r="L11" i="9"/>
  <c r="L17" i="9" s="1"/>
  <c r="I541" i="3"/>
  <c r="I539" i="3"/>
  <c r="I540" i="3"/>
  <c r="I537" i="3"/>
  <c r="I536" i="3"/>
  <c r="I535" i="3"/>
  <c r="I585" i="3"/>
  <c r="I584" i="3"/>
  <c r="I582" i="3"/>
  <c r="I586" i="3"/>
  <c r="I583" i="3"/>
  <c r="I489" i="3"/>
  <c r="I491" i="3"/>
  <c r="I490" i="3"/>
  <c r="I23" i="3"/>
  <c r="I22" i="3"/>
  <c r="I111" i="3"/>
  <c r="I100" i="3"/>
  <c r="I109" i="3"/>
  <c r="I99" i="3"/>
  <c r="I108" i="3"/>
  <c r="I98" i="3"/>
  <c r="I107" i="3"/>
  <c r="I106" i="3"/>
  <c r="I113" i="3"/>
  <c r="I103" i="3"/>
  <c r="I112" i="3"/>
  <c r="I104" i="3"/>
  <c r="I102" i="3"/>
  <c r="I493" i="2"/>
  <c r="I492" i="2"/>
  <c r="I491" i="2"/>
  <c r="I590" i="2"/>
  <c r="I589" i="2"/>
  <c r="I588" i="2"/>
  <c r="I592" i="2"/>
  <c r="I591" i="2"/>
  <c r="I538" i="2"/>
  <c r="I537" i="2"/>
  <c r="I539" i="2"/>
  <c r="I240" i="2"/>
  <c r="I229" i="2"/>
  <c r="I217" i="2"/>
  <c r="I207" i="2"/>
  <c r="I238" i="2"/>
  <c r="I228" i="2"/>
  <c r="I216" i="2"/>
  <c r="I205" i="2"/>
  <c r="I237" i="2"/>
  <c r="I226" i="2"/>
  <c r="I215" i="2"/>
  <c r="I204" i="2"/>
  <c r="I236" i="2"/>
  <c r="I225" i="2"/>
  <c r="I213" i="2"/>
  <c r="I203" i="2"/>
  <c r="I244" i="2"/>
  <c r="I234" i="2"/>
  <c r="I224" i="2"/>
  <c r="I212" i="2"/>
  <c r="I201" i="2"/>
  <c r="I242" i="2"/>
  <c r="I232" i="2"/>
  <c r="I221" i="2"/>
  <c r="I209" i="2"/>
  <c r="I199" i="2"/>
  <c r="I211" i="2"/>
  <c r="I230" i="2"/>
  <c r="I208" i="2"/>
  <c r="I220" i="2"/>
  <c r="I243" i="2"/>
  <c r="I200" i="2"/>
  <c r="I241" i="2"/>
  <c r="I233" i="2"/>
  <c r="I222" i="2"/>
  <c r="I420" i="3"/>
  <c r="I409" i="3"/>
  <c r="I397" i="3"/>
  <c r="I384" i="3"/>
  <c r="I374" i="3"/>
  <c r="I362" i="3"/>
  <c r="I350" i="3"/>
  <c r="I417" i="3"/>
  <c r="I407" i="3"/>
  <c r="I394" i="3"/>
  <c r="I382" i="3"/>
  <c r="I371" i="3"/>
  <c r="I359" i="3"/>
  <c r="I416" i="3"/>
  <c r="I405" i="3"/>
  <c r="I393" i="3"/>
  <c r="I380" i="3"/>
  <c r="I370" i="3"/>
  <c r="I357" i="3"/>
  <c r="I413" i="3"/>
  <c r="I403" i="3"/>
  <c r="I390" i="3"/>
  <c r="I378" i="3"/>
  <c r="I367" i="3"/>
  <c r="I354" i="3"/>
  <c r="I412" i="3"/>
  <c r="I400" i="3"/>
  <c r="I388" i="3"/>
  <c r="I376" i="3"/>
  <c r="I366" i="3"/>
  <c r="I353" i="3"/>
  <c r="I408" i="3"/>
  <c r="I375" i="3"/>
  <c r="I404" i="3"/>
  <c r="I372" i="3"/>
  <c r="I399" i="3"/>
  <c r="I368" i="3"/>
  <c r="I396" i="3"/>
  <c r="I363" i="3"/>
  <c r="I421" i="3"/>
  <c r="I391" i="3"/>
  <c r="I360" i="3"/>
  <c r="I415" i="3"/>
  <c r="I383" i="3"/>
  <c r="I351" i="3"/>
  <c r="I387" i="3"/>
  <c r="I379" i="3"/>
  <c r="I356" i="3"/>
  <c r="I419" i="3"/>
  <c r="I411" i="3"/>
  <c r="I25" i="2"/>
  <c r="I24" i="2"/>
  <c r="I23" i="2"/>
  <c r="I26" i="2"/>
  <c r="I631" i="3"/>
  <c r="I629" i="3"/>
  <c r="I628" i="3"/>
  <c r="I630" i="3"/>
  <c r="I632" i="3"/>
  <c r="I10" i="3"/>
  <c r="I9" i="3"/>
  <c r="J819" i="3"/>
  <c r="I12" i="3"/>
  <c r="I11" i="3"/>
  <c r="I502" i="3"/>
  <c r="I501" i="3"/>
  <c r="I503" i="3"/>
  <c r="I429" i="3"/>
  <c r="I427" i="3"/>
  <c r="I436" i="3"/>
  <c r="I425" i="3"/>
  <c r="I434" i="3"/>
  <c r="I432" i="3"/>
  <c r="I431" i="3"/>
  <c r="I428" i="3"/>
  <c r="I424" i="3"/>
  <c r="I435" i="3"/>
  <c r="I194" i="2"/>
  <c r="I193" i="2"/>
  <c r="I192" i="2"/>
  <c r="I189" i="2"/>
  <c r="I195" i="2"/>
  <c r="I190" i="2"/>
  <c r="I188" i="2"/>
  <c r="I479" i="2"/>
  <c r="I478" i="2"/>
  <c r="I477" i="2"/>
  <c r="I569" i="2"/>
  <c r="I568" i="2"/>
  <c r="I567" i="2"/>
  <c r="I523" i="2"/>
  <c r="I522" i="2"/>
  <c r="I521" i="2"/>
  <c r="I178" i="2"/>
  <c r="I185" i="2"/>
  <c r="I184" i="2"/>
  <c r="I183" i="2"/>
  <c r="I180" i="2"/>
  <c r="I182" i="2"/>
  <c r="I179" i="2"/>
  <c r="I450" i="3"/>
  <c r="I439" i="3"/>
  <c r="I447" i="3"/>
  <c r="I446" i="3"/>
  <c r="I443" i="3"/>
  <c r="I442" i="3"/>
  <c r="I451" i="3"/>
  <c r="I449" i="3"/>
  <c r="I444" i="3"/>
  <c r="I440" i="3"/>
  <c r="I71" i="2"/>
  <c r="I81" i="2"/>
  <c r="I85" i="2"/>
  <c r="I72" i="2"/>
  <c r="I76" i="2"/>
  <c r="I84" i="2"/>
  <c r="I83" i="2"/>
  <c r="I78" i="2"/>
  <c r="I74" i="2"/>
  <c r="I80" i="2"/>
  <c r="I75" i="2"/>
  <c r="I70" i="2"/>
  <c r="I79" i="2"/>
  <c r="I825" i="2" l="1"/>
  <c r="I819" i="3"/>
  <c r="D9" i="5" l="1"/>
  <c r="C10" i="5" l="1"/>
  <c r="H9" i="5"/>
  <c r="H10" i="5" l="1"/>
  <c r="C11" i="5"/>
  <c r="C12" i="5" l="1"/>
  <c r="H11" i="5"/>
  <c r="C13" i="5" l="1"/>
  <c r="H12" i="5"/>
  <c r="C14" i="5" l="1"/>
  <c r="H13" i="5"/>
  <c r="H14" i="5" l="1"/>
  <c r="C15" i="5"/>
  <c r="C16" i="5" l="1"/>
  <c r="H15" i="5"/>
  <c r="C17" i="5" l="1"/>
  <c r="H16" i="5"/>
  <c r="C18" i="5" l="1"/>
  <c r="H17" i="5"/>
  <c r="H18" i="5" l="1"/>
  <c r="C19" i="5"/>
  <c r="C20" i="5" l="1"/>
  <c r="H19" i="5"/>
  <c r="C21" i="5" l="1"/>
  <c r="H20" i="5"/>
  <c r="C22" i="5" l="1"/>
  <c r="H21" i="5"/>
  <c r="H22" i="5" l="1"/>
  <c r="C23" i="5"/>
  <c r="C24" i="5" l="1"/>
  <c r="H23" i="5"/>
  <c r="C25" i="5" l="1"/>
  <c r="H24" i="5"/>
  <c r="C26" i="5" l="1"/>
  <c r="H26" i="5" s="1"/>
  <c r="H28" i="5" s="1"/>
  <c r="H25" i="5"/>
</calcChain>
</file>

<file path=xl/sharedStrings.xml><?xml version="1.0" encoding="utf-8"?>
<sst xmlns="http://schemas.openxmlformats.org/spreadsheetml/2006/main" count="2858" uniqueCount="541">
  <si>
    <t>URC CONSTRUCTION (P) LTD</t>
  </si>
  <si>
    <t xml:space="preserve">CLIENT                 : ODISHA BRIDGE &amp; CONSTRUCTION CORPORATION LIMITED </t>
  </si>
  <si>
    <t>PROJECT NAME : Design &amp; Construction of Maa Samaleswari Temple Area Under Samalei Plan on Lumpsum Turnkey Basis</t>
  </si>
  <si>
    <t xml:space="preserve">Agreement Value (INR) = </t>
  </si>
  <si>
    <t>ABSTRACT OF WORKS</t>
  </si>
  <si>
    <t>Contract No: 14/Turnkey-Lump Sum / 22-23</t>
  </si>
  <si>
    <t>Sl.no</t>
  </si>
  <si>
    <t>Description of Item In Stage wise</t>
  </si>
  <si>
    <t>Area</t>
  </si>
  <si>
    <t>Unit</t>
  </si>
  <si>
    <t>Weightage in % to the Contract</t>
  </si>
  <si>
    <t>Sub-Percentage weightage</t>
  </si>
  <si>
    <t xml:space="preserve">Amount In the Contract </t>
  </si>
  <si>
    <t>Amount In Item wise</t>
  </si>
  <si>
    <t>Remarks</t>
  </si>
  <si>
    <t xml:space="preserve">DESIGN STAGE </t>
  </si>
  <si>
    <t xml:space="preserve">On approval of Inception Report, detail survey and draft architectural drawing &amp; QMP </t>
  </si>
  <si>
    <t>1.1.1</t>
  </si>
  <si>
    <t>On approval of Inception Report</t>
  </si>
  <si>
    <t>1.1.2</t>
  </si>
  <si>
    <t>Detail survey Report</t>
  </si>
  <si>
    <t>1.1.3</t>
  </si>
  <si>
    <t>Draft of Architectural Drawing</t>
  </si>
  <si>
    <t>1.1.4</t>
  </si>
  <si>
    <t>Supmisson of QMP</t>
  </si>
  <si>
    <t xml:space="preserve">On approval of Site development plan and architectural drawing </t>
  </si>
  <si>
    <t>1.2.1</t>
  </si>
  <si>
    <t>Site development plan</t>
  </si>
  <si>
    <t>1.2.2</t>
  </si>
  <si>
    <t>Final architectural drawings</t>
  </si>
  <si>
    <t xml:space="preserve">On approval of MEP </t>
  </si>
  <si>
    <t>1.3.1</t>
  </si>
  <si>
    <t>On approval of Design basis report showing electrical, sanitary, Fire Fighting</t>
  </si>
  <si>
    <t>1.3.2</t>
  </si>
  <si>
    <t xml:space="preserve">On approval of Electrical drawings </t>
  </si>
  <si>
    <t>1.3.3</t>
  </si>
  <si>
    <t xml:space="preserve">On Approval of PHE drawings </t>
  </si>
  <si>
    <t>1.3.4</t>
  </si>
  <si>
    <t xml:space="preserve">On approval of Firefighting drawings </t>
  </si>
  <si>
    <t xml:space="preserve">On approval of final Architectural drawing showing electrical and sanitary layout plan and detail structural design and interior design/decoration </t>
  </si>
  <si>
    <t>1.4.1</t>
  </si>
  <si>
    <t>On approval of final Architectural drawing showing electrical and sanitary layout plan</t>
  </si>
  <si>
    <t>1.4.2</t>
  </si>
  <si>
    <t>On approval of final structural design and interior design/decoration</t>
  </si>
  <si>
    <t xml:space="preserve">CONSTRUCTION STAGE </t>
  </si>
  <si>
    <t>Religious Facilities, Pilgrim Facilities, Information Counter, Vending Zone, Shoe Store, Crematorium, Clock Tower.</t>
  </si>
  <si>
    <t>A</t>
  </si>
  <si>
    <t xml:space="preserve">On Completion up to Plinth  </t>
  </si>
  <si>
    <t>Information counter</t>
  </si>
  <si>
    <t>Sqm</t>
  </si>
  <si>
    <t>Excavation</t>
  </si>
  <si>
    <t>ATT</t>
  </si>
  <si>
    <t>PCC</t>
  </si>
  <si>
    <t>Footings - 102 nos</t>
  </si>
  <si>
    <t>Supply of Reinforcement</t>
  </si>
  <si>
    <t>Shuttering</t>
  </si>
  <si>
    <t>1.4.3</t>
  </si>
  <si>
    <t>Concrete</t>
  </si>
  <si>
    <t>Column - 102 nos</t>
  </si>
  <si>
    <t>1.5.1</t>
  </si>
  <si>
    <t>1.5.2</t>
  </si>
  <si>
    <t>1.5.3</t>
  </si>
  <si>
    <t>Backfilling</t>
  </si>
  <si>
    <t>Plinth beam</t>
  </si>
  <si>
    <t>1.7.1</t>
  </si>
  <si>
    <t>1.7.2</t>
  </si>
  <si>
    <t>1.7.3</t>
  </si>
  <si>
    <t>Vending zone</t>
  </si>
  <si>
    <t>Footings - 272 nos</t>
  </si>
  <si>
    <t>2.4.1</t>
  </si>
  <si>
    <t>2.4.2</t>
  </si>
  <si>
    <t>2.4.3</t>
  </si>
  <si>
    <t>Column - 272 nos</t>
  </si>
  <si>
    <t>2.5.1</t>
  </si>
  <si>
    <t>2.5.2</t>
  </si>
  <si>
    <t>2.5.3</t>
  </si>
  <si>
    <t>2.7.1</t>
  </si>
  <si>
    <t>2.7.2</t>
  </si>
  <si>
    <t>2.7.3</t>
  </si>
  <si>
    <t>Shoe store</t>
  </si>
  <si>
    <t>Footings - 42 nos</t>
  </si>
  <si>
    <t>3.4.1</t>
  </si>
  <si>
    <t>3.4.2</t>
  </si>
  <si>
    <t>3.4.3</t>
  </si>
  <si>
    <t>Column - 42 nos</t>
  </si>
  <si>
    <t>3.5.1</t>
  </si>
  <si>
    <t>3.5.2</t>
  </si>
  <si>
    <t>3.5.3</t>
  </si>
  <si>
    <t>3.7.1</t>
  </si>
  <si>
    <t>3.7.2</t>
  </si>
  <si>
    <t>3.7.3</t>
  </si>
  <si>
    <t>Crematorium</t>
  </si>
  <si>
    <t>Footings - 223 nos</t>
  </si>
  <si>
    <t>4.4.1</t>
  </si>
  <si>
    <t>4.4.2</t>
  </si>
  <si>
    <t>4.4.3</t>
  </si>
  <si>
    <t>Column - 223 nos</t>
  </si>
  <si>
    <t>4.5.1</t>
  </si>
  <si>
    <t>4.5.2</t>
  </si>
  <si>
    <t>4.5.3</t>
  </si>
  <si>
    <t>4.7.1</t>
  </si>
  <si>
    <t>4.7.2</t>
  </si>
  <si>
    <t>4.7.3</t>
  </si>
  <si>
    <t>Clock tower</t>
  </si>
  <si>
    <t>Footings - 09 nos</t>
  </si>
  <si>
    <t>5.4.1</t>
  </si>
  <si>
    <t>5.4.2</t>
  </si>
  <si>
    <t>5.4.3</t>
  </si>
  <si>
    <t>Column - 09 nos</t>
  </si>
  <si>
    <t>5.5.1</t>
  </si>
  <si>
    <t>5.5.2</t>
  </si>
  <si>
    <t>5.5.3</t>
  </si>
  <si>
    <t>5.7.1</t>
  </si>
  <si>
    <t>5.7.2</t>
  </si>
  <si>
    <t>5.7.3</t>
  </si>
  <si>
    <t>Religious Facilities</t>
  </si>
  <si>
    <t>Footings - 152 nos</t>
  </si>
  <si>
    <t>6.4.1</t>
  </si>
  <si>
    <t>6.4.2</t>
  </si>
  <si>
    <t>6.4.3</t>
  </si>
  <si>
    <t>Column - 152 nos</t>
  </si>
  <si>
    <t>6.5.1</t>
  </si>
  <si>
    <t>6.5.2</t>
  </si>
  <si>
    <t>6.5.3</t>
  </si>
  <si>
    <t>6.7.1</t>
  </si>
  <si>
    <t>6.7.2</t>
  </si>
  <si>
    <t>6.7.3</t>
  </si>
  <si>
    <t>Pilgrim Facility</t>
  </si>
  <si>
    <t>Footings - 148 nos</t>
  </si>
  <si>
    <t>7.4.1</t>
  </si>
  <si>
    <t>7.4.2</t>
  </si>
  <si>
    <t>7.4.3</t>
  </si>
  <si>
    <t>Column - 148 nos</t>
  </si>
  <si>
    <t>7.5.1</t>
  </si>
  <si>
    <t>7.5.2</t>
  </si>
  <si>
    <t>7.5.3</t>
  </si>
  <si>
    <t>7.7.1</t>
  </si>
  <si>
    <t>7.7.2</t>
  </si>
  <si>
    <t>7.7.3</t>
  </si>
  <si>
    <t>B</t>
  </si>
  <si>
    <t>On Completion Civil Structural work [Superstructure]</t>
  </si>
  <si>
    <t>Roof Slab</t>
  </si>
  <si>
    <t>1.2.3</t>
  </si>
  <si>
    <t>Brick work with Ornamental/ Decorative</t>
  </si>
  <si>
    <t>2.1.1</t>
  </si>
  <si>
    <t>2.1.2</t>
  </si>
  <si>
    <t>2.1.3</t>
  </si>
  <si>
    <t>2.2.1</t>
  </si>
  <si>
    <t>2.2.2</t>
  </si>
  <si>
    <t>2.2.3</t>
  </si>
  <si>
    <t>3.1.1</t>
  </si>
  <si>
    <t>3.1.2</t>
  </si>
  <si>
    <t>3.1.3</t>
  </si>
  <si>
    <t>3.2.1</t>
  </si>
  <si>
    <t>3.2.2</t>
  </si>
  <si>
    <t>3.2.3</t>
  </si>
  <si>
    <t>4.1.1</t>
  </si>
  <si>
    <t>4.1.2</t>
  </si>
  <si>
    <t>4.1.3</t>
  </si>
  <si>
    <t>4.2.1</t>
  </si>
  <si>
    <t>4.2.2</t>
  </si>
  <si>
    <t>4.2.3</t>
  </si>
  <si>
    <r>
      <rPr>
        <b/>
        <sz val="11"/>
        <rFont val="Times New Roman"/>
      </rPr>
      <t>I]</t>
    </r>
    <r>
      <rPr>
        <b/>
        <sz val="11"/>
        <rFont val="Calibri"/>
      </rPr>
      <t xml:space="preserve"> Ground Floor</t>
    </r>
  </si>
  <si>
    <t>5.1.1</t>
  </si>
  <si>
    <t>5.1.2</t>
  </si>
  <si>
    <t>5.1.3</t>
  </si>
  <si>
    <r>
      <rPr>
        <b/>
        <sz val="11"/>
        <rFont val="Times New Roman"/>
      </rPr>
      <t>II]</t>
    </r>
    <r>
      <rPr>
        <b/>
        <sz val="11"/>
        <rFont val="Calibri"/>
      </rPr>
      <t xml:space="preserve"> First Floor</t>
    </r>
  </si>
  <si>
    <r>
      <rPr>
        <b/>
        <sz val="11"/>
        <rFont val="Times New Roman"/>
      </rPr>
      <t>III]</t>
    </r>
    <r>
      <rPr>
        <b/>
        <sz val="11"/>
        <rFont val="Calibri"/>
      </rPr>
      <t xml:space="preserve"> Second Floor</t>
    </r>
  </si>
  <si>
    <r>
      <rPr>
        <b/>
        <sz val="11"/>
        <rFont val="Times New Roman"/>
      </rPr>
      <t>IV]</t>
    </r>
    <r>
      <rPr>
        <b/>
        <sz val="11"/>
        <rFont val="Calibri"/>
      </rPr>
      <t xml:space="preserve"> Third Floor</t>
    </r>
  </si>
  <si>
    <r>
      <rPr>
        <b/>
        <sz val="11"/>
        <rFont val="Times New Roman"/>
      </rPr>
      <t>V]</t>
    </r>
    <r>
      <rPr>
        <b/>
        <sz val="11"/>
        <rFont val="Calibri"/>
      </rPr>
      <t xml:space="preserve"> Fourth Floor</t>
    </r>
  </si>
  <si>
    <t>Roof Slab/ Staircase</t>
  </si>
  <si>
    <r>
      <rPr>
        <b/>
        <sz val="11"/>
        <rFont val="Times New Roman"/>
      </rPr>
      <t>I]</t>
    </r>
    <r>
      <rPr>
        <b/>
        <sz val="11"/>
        <rFont val="Calibri"/>
      </rPr>
      <t xml:space="preserve"> Ground Floor</t>
    </r>
  </si>
  <si>
    <t>5.2.1</t>
  </si>
  <si>
    <t>5.2.2</t>
  </si>
  <si>
    <t>5.2.3</t>
  </si>
  <si>
    <r>
      <rPr>
        <b/>
        <sz val="11"/>
        <rFont val="Times New Roman"/>
      </rPr>
      <t>II]</t>
    </r>
    <r>
      <rPr>
        <b/>
        <sz val="11"/>
        <rFont val="Calibri"/>
      </rPr>
      <t xml:space="preserve"> First Floor</t>
    </r>
  </si>
  <si>
    <r>
      <rPr>
        <b/>
        <sz val="11"/>
        <rFont val="Times New Roman"/>
      </rPr>
      <t>III]</t>
    </r>
    <r>
      <rPr>
        <b/>
        <sz val="11"/>
        <rFont val="Calibri"/>
      </rPr>
      <t xml:space="preserve"> Second Floor</t>
    </r>
  </si>
  <si>
    <r>
      <rPr>
        <b/>
        <sz val="11"/>
        <rFont val="Times New Roman"/>
      </rPr>
      <t>IV]</t>
    </r>
    <r>
      <rPr>
        <b/>
        <sz val="11"/>
        <rFont val="Calibri"/>
      </rPr>
      <t xml:space="preserve"> Third Floor</t>
    </r>
  </si>
  <si>
    <r>
      <rPr>
        <b/>
        <sz val="11"/>
        <rFont val="Times New Roman"/>
      </rPr>
      <t>V]</t>
    </r>
    <r>
      <rPr>
        <b/>
        <sz val="11"/>
        <rFont val="Calibri"/>
      </rPr>
      <t xml:space="preserve"> Fourth Floor</t>
    </r>
  </si>
  <si>
    <r>
      <rPr>
        <b/>
        <sz val="11"/>
        <rFont val="Times New Roman"/>
      </rPr>
      <t>I]</t>
    </r>
    <r>
      <rPr>
        <b/>
        <sz val="11"/>
        <rFont val="Calibri"/>
      </rPr>
      <t xml:space="preserve"> Ground Floor</t>
    </r>
  </si>
  <si>
    <r>
      <rPr>
        <b/>
        <sz val="11"/>
        <rFont val="Times New Roman"/>
      </rPr>
      <t>II]</t>
    </r>
    <r>
      <rPr>
        <b/>
        <sz val="11"/>
        <rFont val="Calibri"/>
      </rPr>
      <t xml:space="preserve"> First Floor</t>
    </r>
  </si>
  <si>
    <r>
      <rPr>
        <b/>
        <sz val="11"/>
        <rFont val="Times New Roman"/>
      </rPr>
      <t>III]</t>
    </r>
    <r>
      <rPr>
        <b/>
        <sz val="11"/>
        <rFont val="Calibri"/>
      </rPr>
      <t xml:space="preserve"> Second Floor</t>
    </r>
  </si>
  <si>
    <r>
      <rPr>
        <b/>
        <sz val="11"/>
        <rFont val="Times New Roman"/>
      </rPr>
      <t>IV]</t>
    </r>
    <r>
      <rPr>
        <b/>
        <sz val="11"/>
        <rFont val="Calibri"/>
      </rPr>
      <t xml:space="preserve"> Third Floor</t>
    </r>
  </si>
  <si>
    <r>
      <rPr>
        <b/>
        <sz val="11"/>
        <rFont val="Times New Roman"/>
      </rPr>
      <t>V]</t>
    </r>
    <r>
      <rPr>
        <b/>
        <sz val="11"/>
        <rFont val="Calibri"/>
      </rPr>
      <t xml:space="preserve"> Fourth Floor</t>
    </r>
  </si>
  <si>
    <t>6.1.1</t>
  </si>
  <si>
    <t>6.1.2</t>
  </si>
  <si>
    <t>6.1.3</t>
  </si>
  <si>
    <t>6.2.1</t>
  </si>
  <si>
    <t>6.2.2</t>
  </si>
  <si>
    <t>6.2.3</t>
  </si>
  <si>
    <t>7.1.1</t>
  </si>
  <si>
    <t>7.1.2</t>
  </si>
  <si>
    <t>7.1.3</t>
  </si>
  <si>
    <t>7.2.1</t>
  </si>
  <si>
    <t>7.2.2</t>
  </si>
  <si>
    <t>7.2.3</t>
  </si>
  <si>
    <t>C</t>
  </si>
  <si>
    <t>On Completion Khandolite masonry</t>
  </si>
  <si>
    <t>Cum</t>
  </si>
  <si>
    <t>Supply of Khandolite stone</t>
  </si>
  <si>
    <t>Sizing work for required shape</t>
  </si>
  <si>
    <t>Laying and Fixing charge</t>
  </si>
  <si>
    <t>D</t>
  </si>
  <si>
    <t xml:space="preserve">On completion of finishing work such as flooring, plastering, painting and other finishing works  </t>
  </si>
  <si>
    <t>Joineries work</t>
  </si>
  <si>
    <t>Supply of materials - MS Grill/Shutters; Aluminium works; Roofing Shingles&amp; Wood items</t>
  </si>
  <si>
    <t>Fixing and Finishing</t>
  </si>
  <si>
    <t>Plastering</t>
  </si>
  <si>
    <t>Ceiling</t>
  </si>
  <si>
    <t>Internal</t>
  </si>
  <si>
    <t>External</t>
  </si>
  <si>
    <t>Flooring</t>
  </si>
  <si>
    <t>Supply of materials</t>
  </si>
  <si>
    <t>Laying and Leveling</t>
  </si>
  <si>
    <t>Painting</t>
  </si>
  <si>
    <t>2.3.1</t>
  </si>
  <si>
    <t>2.3.2</t>
  </si>
  <si>
    <t>Supply of materials - MS Grill/Shutters; Aluminium works&amp; Wood items</t>
  </si>
  <si>
    <t>3.3.1</t>
  </si>
  <si>
    <t>3.3.2</t>
  </si>
  <si>
    <t>4.3.1</t>
  </si>
  <si>
    <t>4.3.2</t>
  </si>
  <si>
    <r>
      <rPr>
        <b/>
        <sz val="11"/>
        <rFont val="Times New Roman"/>
      </rPr>
      <t>I]</t>
    </r>
    <r>
      <rPr>
        <b/>
        <sz val="11"/>
        <rFont val="Calibri"/>
      </rPr>
      <t xml:space="preserve"> Ground Floor</t>
    </r>
  </si>
  <si>
    <t>Supply of materials - MS Grill/Shutters; Aluminium works; Handrails &amp; Wood items</t>
  </si>
  <si>
    <r>
      <rPr>
        <b/>
        <sz val="11"/>
        <rFont val="Times New Roman"/>
      </rPr>
      <t>II]</t>
    </r>
    <r>
      <rPr>
        <b/>
        <sz val="11"/>
        <rFont val="Calibri"/>
      </rPr>
      <t xml:space="preserve"> First Floor</t>
    </r>
  </si>
  <si>
    <r>
      <rPr>
        <b/>
        <sz val="11"/>
        <rFont val="Times New Roman"/>
      </rPr>
      <t>III]</t>
    </r>
    <r>
      <rPr>
        <b/>
        <sz val="11"/>
        <rFont val="Calibri"/>
      </rPr>
      <t xml:space="preserve"> Second Floor</t>
    </r>
  </si>
  <si>
    <r>
      <rPr>
        <b/>
        <sz val="11"/>
        <rFont val="Times New Roman"/>
      </rPr>
      <t>IV]</t>
    </r>
    <r>
      <rPr>
        <b/>
        <sz val="11"/>
        <rFont val="Calibri"/>
      </rPr>
      <t xml:space="preserve"> Third Floor</t>
    </r>
  </si>
  <si>
    <r>
      <rPr>
        <b/>
        <sz val="11"/>
        <rFont val="Times New Roman"/>
      </rPr>
      <t>V]</t>
    </r>
    <r>
      <rPr>
        <b/>
        <sz val="11"/>
        <rFont val="Calibri"/>
      </rPr>
      <t xml:space="preserve"> Fourth Floor</t>
    </r>
  </si>
  <si>
    <r>
      <rPr>
        <b/>
        <sz val="11"/>
        <rFont val="Times New Roman"/>
      </rPr>
      <t>I]</t>
    </r>
    <r>
      <rPr>
        <b/>
        <sz val="11"/>
        <rFont val="Calibri"/>
      </rPr>
      <t xml:space="preserve"> Ground Floor</t>
    </r>
  </si>
  <si>
    <r>
      <rPr>
        <b/>
        <sz val="11"/>
        <rFont val="Times New Roman"/>
      </rPr>
      <t>II]</t>
    </r>
    <r>
      <rPr>
        <b/>
        <sz val="11"/>
        <rFont val="Calibri"/>
      </rPr>
      <t xml:space="preserve"> First Floor</t>
    </r>
  </si>
  <si>
    <r>
      <rPr>
        <b/>
        <sz val="11"/>
        <rFont val="Times New Roman"/>
      </rPr>
      <t>III]</t>
    </r>
    <r>
      <rPr>
        <b/>
        <sz val="11"/>
        <rFont val="Calibri"/>
      </rPr>
      <t xml:space="preserve"> Second Floor</t>
    </r>
  </si>
  <si>
    <r>
      <rPr>
        <b/>
        <sz val="11"/>
        <rFont val="Times New Roman"/>
      </rPr>
      <t>IV]</t>
    </r>
    <r>
      <rPr>
        <b/>
        <sz val="11"/>
        <rFont val="Calibri"/>
      </rPr>
      <t xml:space="preserve"> Third Floor</t>
    </r>
  </si>
  <si>
    <r>
      <rPr>
        <b/>
        <sz val="11"/>
        <rFont val="Times New Roman"/>
      </rPr>
      <t>V]</t>
    </r>
    <r>
      <rPr>
        <b/>
        <sz val="11"/>
        <rFont val="Calibri"/>
      </rPr>
      <t xml:space="preserve"> Fourth Floor</t>
    </r>
  </si>
  <si>
    <r>
      <rPr>
        <b/>
        <sz val="11"/>
        <rFont val="Times New Roman"/>
      </rPr>
      <t>I]</t>
    </r>
    <r>
      <rPr>
        <b/>
        <sz val="11"/>
        <rFont val="Calibri"/>
      </rPr>
      <t xml:space="preserve"> Ground Floor</t>
    </r>
  </si>
  <si>
    <t>5.3.1</t>
  </si>
  <si>
    <t>5.3.2</t>
  </si>
  <si>
    <r>
      <rPr>
        <b/>
        <sz val="11"/>
        <rFont val="Times New Roman"/>
      </rPr>
      <t>II]</t>
    </r>
    <r>
      <rPr>
        <b/>
        <sz val="11"/>
        <rFont val="Calibri"/>
      </rPr>
      <t xml:space="preserve"> First Floor</t>
    </r>
  </si>
  <si>
    <r>
      <rPr>
        <b/>
        <sz val="11"/>
        <rFont val="Times New Roman"/>
      </rPr>
      <t>III]</t>
    </r>
    <r>
      <rPr>
        <b/>
        <sz val="11"/>
        <rFont val="Calibri"/>
      </rPr>
      <t xml:space="preserve"> Second Floor</t>
    </r>
  </si>
  <si>
    <r>
      <rPr>
        <b/>
        <sz val="11"/>
        <rFont val="Times New Roman"/>
      </rPr>
      <t>IV]</t>
    </r>
    <r>
      <rPr>
        <b/>
        <sz val="11"/>
        <rFont val="Calibri"/>
      </rPr>
      <t xml:space="preserve"> Third Floor</t>
    </r>
  </si>
  <si>
    <r>
      <rPr>
        <b/>
        <sz val="11"/>
        <rFont val="Times New Roman"/>
      </rPr>
      <t>V]</t>
    </r>
    <r>
      <rPr>
        <b/>
        <sz val="11"/>
        <rFont val="Calibri"/>
      </rPr>
      <t xml:space="preserve"> Fourth Floor</t>
    </r>
  </si>
  <si>
    <r>
      <rPr>
        <b/>
        <sz val="11"/>
        <rFont val="Times New Roman"/>
      </rPr>
      <t>I]</t>
    </r>
    <r>
      <rPr>
        <b/>
        <sz val="11"/>
        <rFont val="Calibri"/>
      </rPr>
      <t xml:space="preserve"> Ground Floor</t>
    </r>
  </si>
  <si>
    <r>
      <rPr>
        <b/>
        <sz val="11"/>
        <rFont val="Times New Roman"/>
      </rPr>
      <t>II]</t>
    </r>
    <r>
      <rPr>
        <b/>
        <sz val="11"/>
        <rFont val="Calibri"/>
      </rPr>
      <t xml:space="preserve"> First Floor</t>
    </r>
  </si>
  <si>
    <r>
      <rPr>
        <b/>
        <sz val="11"/>
        <rFont val="Times New Roman"/>
      </rPr>
      <t>III]</t>
    </r>
    <r>
      <rPr>
        <b/>
        <sz val="11"/>
        <rFont val="Calibri"/>
      </rPr>
      <t xml:space="preserve"> Second Floor</t>
    </r>
  </si>
  <si>
    <r>
      <rPr>
        <b/>
        <sz val="11"/>
        <rFont val="Times New Roman"/>
      </rPr>
      <t>IV]</t>
    </r>
    <r>
      <rPr>
        <b/>
        <sz val="11"/>
        <rFont val="Calibri"/>
      </rPr>
      <t xml:space="preserve"> Third Floor</t>
    </r>
  </si>
  <si>
    <r>
      <rPr>
        <b/>
        <sz val="11"/>
        <rFont val="Times New Roman"/>
      </rPr>
      <t>V]</t>
    </r>
    <r>
      <rPr>
        <b/>
        <sz val="11"/>
        <rFont val="Calibri"/>
      </rPr>
      <t xml:space="preserve"> Fourth Floor</t>
    </r>
  </si>
  <si>
    <t>6.3.1</t>
  </si>
  <si>
    <t>6.3.2</t>
  </si>
  <si>
    <t>7.3.1</t>
  </si>
  <si>
    <t>7.3.2</t>
  </si>
  <si>
    <t>E</t>
  </si>
  <si>
    <t xml:space="preserve">Internal Water supply &amp; Sanitary Installation  </t>
  </si>
  <si>
    <t>Supply of Materials</t>
  </si>
  <si>
    <t>Laying and Fixing of Materials</t>
  </si>
  <si>
    <t>Charge for Testing and Commissioning</t>
  </si>
  <si>
    <t>F</t>
  </si>
  <si>
    <t xml:space="preserve">External Water supply &amp; Sanitary Installation  </t>
  </si>
  <si>
    <t>G</t>
  </si>
  <si>
    <t xml:space="preserve">Internal electric Installations </t>
  </si>
  <si>
    <t>H</t>
  </si>
  <si>
    <t xml:space="preserve">External electric Installations  </t>
  </si>
  <si>
    <t xml:space="preserve">Foot over Bridge &amp; QMS </t>
  </si>
  <si>
    <t xml:space="preserve">On Completion up to Plinth </t>
  </si>
  <si>
    <t>Foot over Bridge</t>
  </si>
  <si>
    <t>Shuttering work</t>
  </si>
  <si>
    <t>Concrete works</t>
  </si>
  <si>
    <t>Que Management System</t>
  </si>
  <si>
    <t xml:space="preserve">On Completion Civil Structural work  </t>
  </si>
  <si>
    <t>Supply of Structural steel</t>
  </si>
  <si>
    <t>Structural steel Assemblying and Erection</t>
  </si>
  <si>
    <t xml:space="preserve">On completion of finishing work such as roofing, flooring, plastering, painting, NFC cladding and other finishing works  </t>
  </si>
  <si>
    <t>Supply of Granite</t>
  </si>
  <si>
    <t>Laying and Fixing</t>
  </si>
  <si>
    <t>Supply of 23mm Tks wood polymer composite</t>
  </si>
  <si>
    <t>Supply of SS handrail</t>
  </si>
  <si>
    <t>Supply of Multi wall Polycarbonate sheet</t>
  </si>
  <si>
    <t>Supply of NFC wood material.</t>
  </si>
  <si>
    <t>Supply of Landscapping.</t>
  </si>
  <si>
    <t>Laying work</t>
  </si>
  <si>
    <t xml:space="preserve">Compound wall &amp; Heritage Gate </t>
  </si>
  <si>
    <t>Compound wall</t>
  </si>
  <si>
    <t>Mtr</t>
  </si>
  <si>
    <t xml:space="preserve">Heritage Gate </t>
  </si>
  <si>
    <t>Supply of Structural steel - Grill</t>
  </si>
  <si>
    <t>Supply of Structural steel - Gate</t>
  </si>
  <si>
    <t xml:space="preserve">On completion of finishing work such as carving, plastering, painting and other finishing works  </t>
  </si>
  <si>
    <t xml:space="preserve">River front development </t>
  </si>
  <si>
    <t xml:space="preserve">On Completion of structural work upto formation ground level .  </t>
  </si>
  <si>
    <t>Filling work</t>
  </si>
  <si>
    <t xml:space="preserve">On Completion Paving.  </t>
  </si>
  <si>
    <t>On completion of finishing work such as plastering, painting and other finishing works</t>
  </si>
  <si>
    <t>Brick work</t>
  </si>
  <si>
    <t xml:space="preserve">Parking </t>
  </si>
  <si>
    <t xml:space="preserve">On Completion Foundation plinth   </t>
  </si>
  <si>
    <t xml:space="preserve">On Completion Subbase &amp; Base   </t>
  </si>
  <si>
    <t>Excavation; Filling and Ramping work</t>
  </si>
  <si>
    <t>Subbase work</t>
  </si>
  <si>
    <t xml:space="preserve">On Completion Paving .  </t>
  </si>
  <si>
    <t xml:space="preserve">On completion of finishing work such as plastering, painting and other finishing works  </t>
  </si>
  <si>
    <t xml:space="preserve">Pathway/Walkway </t>
  </si>
  <si>
    <t xml:space="preserve">On Completion Foundation plinth .  </t>
  </si>
  <si>
    <t xml:space="preserve">On Completion Subbase &amp; Base .  </t>
  </si>
  <si>
    <t>Supply of Khandolite stone/Square granite cobbles</t>
  </si>
  <si>
    <t>Applying of Nitocote wall guard</t>
  </si>
  <si>
    <t xml:space="preserve">Heritage corridor </t>
  </si>
  <si>
    <t>On Completion of drain .  [900 Rmt]</t>
  </si>
  <si>
    <t>Rmt</t>
  </si>
  <si>
    <t>Supply of Natural Square granite cobbles</t>
  </si>
  <si>
    <t xml:space="preserve">On completion of finishing work such as plastering, painting and other finishing works </t>
  </si>
  <si>
    <t xml:space="preserve">Waterbody and Sitouts </t>
  </si>
  <si>
    <t xml:space="preserve">On Completion Foundation and sub structure .  </t>
  </si>
  <si>
    <t xml:space="preserve">On Completion Paving/sitouts .  </t>
  </si>
  <si>
    <t xml:space="preserve">Steel Structure  </t>
  </si>
  <si>
    <t>Supply of NFC wood</t>
  </si>
  <si>
    <t xml:space="preserve">Roofing &amp; Finishing  </t>
  </si>
  <si>
    <t>Supply of Multiwall Polycarbonate sheet.</t>
  </si>
  <si>
    <t>Finishing</t>
  </si>
  <si>
    <t xml:space="preserve">External Services </t>
  </si>
  <si>
    <t xml:space="preserve">External water supply  </t>
  </si>
  <si>
    <t xml:space="preserve">External sewerage works  </t>
  </si>
  <si>
    <t xml:space="preserve">Rain water harvesting  </t>
  </si>
  <si>
    <t>Excavation and Boring</t>
  </si>
  <si>
    <t xml:space="preserve">Landscaping &amp; Horticulture </t>
  </si>
  <si>
    <t xml:space="preserve">1 year maintainance of Landscaping &amp; Horticulture </t>
  </si>
  <si>
    <t xml:space="preserve">STP  </t>
  </si>
  <si>
    <t xml:space="preserve">Garbage disposal/MCP  </t>
  </si>
  <si>
    <t>Handovering to uses</t>
  </si>
  <si>
    <t xml:space="preserve">External Illumination  </t>
  </si>
  <si>
    <t xml:space="preserve">i </t>
  </si>
  <si>
    <t xml:space="preserve">On Completion Cable laying  </t>
  </si>
  <si>
    <t xml:space="preserve">ii </t>
  </si>
  <si>
    <t xml:space="preserve">On Completion Erection of pole and light fittings  </t>
  </si>
  <si>
    <t xml:space="preserve">iii </t>
  </si>
  <si>
    <t xml:space="preserve">On Completion of testing, commissioning and charging  </t>
  </si>
  <si>
    <t>I</t>
  </si>
  <si>
    <t xml:space="preserve">Transformer and DG  </t>
  </si>
  <si>
    <t>J</t>
  </si>
  <si>
    <t xml:space="preserve">Solar  </t>
  </si>
  <si>
    <t>K</t>
  </si>
  <si>
    <t xml:space="preserve">Fire fighting  </t>
  </si>
  <si>
    <t>L</t>
  </si>
  <si>
    <t xml:space="preserve">IP Surviliance, PA &amp; LA  </t>
  </si>
  <si>
    <t>M</t>
  </si>
  <si>
    <t xml:space="preserve">Lightening Arrester </t>
  </si>
  <si>
    <t>N</t>
  </si>
  <si>
    <t xml:space="preserve">Signages  </t>
  </si>
  <si>
    <t xml:space="preserve">Supply of Notification Materials </t>
  </si>
  <si>
    <t xml:space="preserve">ACCEPTANCE STAGE </t>
  </si>
  <si>
    <t xml:space="preserve">Final approval from competent authority viz. development authority and 3Star GRIHA rating, testing, commissioning with approval from authority like fire officer and completion of all items as per approval. </t>
  </si>
  <si>
    <t xml:space="preserve">On submission of As-Built drawings and other documents as mentioned in Contract Data </t>
  </si>
  <si>
    <t>Grand Total =</t>
  </si>
  <si>
    <t>DEVELOPMENT OF MAA SAMALESWARI TEMPLE, ODISHA</t>
  </si>
  <si>
    <r>
      <rPr>
        <b/>
        <u/>
        <sz val="12"/>
        <rFont val="Calibri"/>
      </rPr>
      <t>Payment Schedule on Stage wise Value and %</t>
    </r>
    <r>
      <rPr>
        <b/>
        <u/>
        <sz val="12"/>
        <rFont val="Calibri"/>
      </rPr>
      <t xml:space="preserve">                                                                              =</t>
    </r>
  </si>
  <si>
    <t>Sub-Total weightage in Percentage to the Contract Price</t>
  </si>
  <si>
    <r>
      <rPr>
        <b/>
        <sz val="11"/>
        <rFont val="Times New Roman"/>
      </rPr>
      <t>I]</t>
    </r>
    <r>
      <rPr>
        <b/>
        <sz val="11"/>
        <rFont val="Calibri"/>
      </rPr>
      <t xml:space="preserve"> Ground Floor</t>
    </r>
  </si>
  <si>
    <r>
      <rPr>
        <b/>
        <sz val="11"/>
        <rFont val="Times New Roman"/>
      </rPr>
      <t>II]</t>
    </r>
    <r>
      <rPr>
        <b/>
        <sz val="11"/>
        <rFont val="Calibri"/>
      </rPr>
      <t xml:space="preserve"> First Floor</t>
    </r>
  </si>
  <si>
    <r>
      <rPr>
        <b/>
        <sz val="11"/>
        <rFont val="Times New Roman"/>
      </rPr>
      <t>III]</t>
    </r>
    <r>
      <rPr>
        <b/>
        <sz val="11"/>
        <rFont val="Calibri"/>
      </rPr>
      <t xml:space="preserve"> Second Floor</t>
    </r>
  </si>
  <si>
    <r>
      <rPr>
        <b/>
        <sz val="11"/>
        <rFont val="Times New Roman"/>
      </rPr>
      <t>IV]</t>
    </r>
    <r>
      <rPr>
        <b/>
        <sz val="11"/>
        <rFont val="Calibri"/>
      </rPr>
      <t xml:space="preserve"> Third Floor</t>
    </r>
  </si>
  <si>
    <r>
      <rPr>
        <b/>
        <sz val="11"/>
        <rFont val="Times New Roman"/>
      </rPr>
      <t>V]</t>
    </r>
    <r>
      <rPr>
        <b/>
        <sz val="11"/>
        <rFont val="Calibri"/>
      </rPr>
      <t xml:space="preserve"> Fourth Floor</t>
    </r>
  </si>
  <si>
    <r>
      <rPr>
        <b/>
        <sz val="11"/>
        <rFont val="Times New Roman"/>
      </rPr>
      <t>I]</t>
    </r>
    <r>
      <rPr>
        <b/>
        <sz val="11"/>
        <rFont val="Calibri"/>
      </rPr>
      <t xml:space="preserve"> Ground Floor</t>
    </r>
  </si>
  <si>
    <r>
      <rPr>
        <b/>
        <sz val="11"/>
        <rFont val="Times New Roman"/>
      </rPr>
      <t>II]</t>
    </r>
    <r>
      <rPr>
        <b/>
        <sz val="11"/>
        <rFont val="Calibri"/>
      </rPr>
      <t xml:space="preserve"> First Floor</t>
    </r>
  </si>
  <si>
    <r>
      <rPr>
        <b/>
        <sz val="11"/>
        <rFont val="Times New Roman"/>
      </rPr>
      <t>III]</t>
    </r>
    <r>
      <rPr>
        <b/>
        <sz val="11"/>
        <rFont val="Calibri"/>
      </rPr>
      <t xml:space="preserve"> Second Floor</t>
    </r>
  </si>
  <si>
    <r>
      <rPr>
        <b/>
        <sz val="11"/>
        <rFont val="Times New Roman"/>
      </rPr>
      <t>IV]</t>
    </r>
    <r>
      <rPr>
        <b/>
        <sz val="11"/>
        <rFont val="Calibri"/>
      </rPr>
      <t xml:space="preserve"> Third Floor</t>
    </r>
  </si>
  <si>
    <r>
      <rPr>
        <b/>
        <sz val="11"/>
        <rFont val="Times New Roman"/>
      </rPr>
      <t>V]</t>
    </r>
    <r>
      <rPr>
        <b/>
        <sz val="11"/>
        <rFont val="Calibri"/>
      </rPr>
      <t xml:space="preserve"> Fourth Floor</t>
    </r>
  </si>
  <si>
    <r>
      <rPr>
        <b/>
        <sz val="11"/>
        <rFont val="Times New Roman"/>
      </rPr>
      <t>I]</t>
    </r>
    <r>
      <rPr>
        <b/>
        <sz val="11"/>
        <rFont val="Calibri"/>
      </rPr>
      <t xml:space="preserve"> Ground Floor</t>
    </r>
  </si>
  <si>
    <r>
      <rPr>
        <b/>
        <sz val="11"/>
        <rFont val="Times New Roman"/>
      </rPr>
      <t>II]</t>
    </r>
    <r>
      <rPr>
        <b/>
        <sz val="11"/>
        <rFont val="Calibri"/>
      </rPr>
      <t xml:space="preserve"> First Floor</t>
    </r>
  </si>
  <si>
    <r>
      <rPr>
        <b/>
        <sz val="11"/>
        <rFont val="Times New Roman"/>
      </rPr>
      <t>III]</t>
    </r>
    <r>
      <rPr>
        <b/>
        <sz val="11"/>
        <rFont val="Calibri"/>
      </rPr>
      <t xml:space="preserve"> Second Floor</t>
    </r>
  </si>
  <si>
    <r>
      <rPr>
        <b/>
        <sz val="11"/>
        <rFont val="Times New Roman"/>
      </rPr>
      <t>IV]</t>
    </r>
    <r>
      <rPr>
        <b/>
        <sz val="11"/>
        <rFont val="Calibri"/>
      </rPr>
      <t xml:space="preserve"> Third Floor</t>
    </r>
  </si>
  <si>
    <r>
      <rPr>
        <b/>
        <sz val="11"/>
        <rFont val="Times New Roman"/>
      </rPr>
      <t>V]</t>
    </r>
    <r>
      <rPr>
        <b/>
        <sz val="11"/>
        <rFont val="Calibri"/>
      </rPr>
      <t xml:space="preserve"> Fourth Floor</t>
    </r>
  </si>
  <si>
    <r>
      <rPr>
        <b/>
        <sz val="11"/>
        <rFont val="Times New Roman"/>
      </rPr>
      <t>I]</t>
    </r>
    <r>
      <rPr>
        <b/>
        <sz val="11"/>
        <rFont val="Calibri"/>
      </rPr>
      <t xml:space="preserve"> Ground Floor</t>
    </r>
  </si>
  <si>
    <r>
      <rPr>
        <b/>
        <sz val="11"/>
        <rFont val="Times New Roman"/>
      </rPr>
      <t>II]</t>
    </r>
    <r>
      <rPr>
        <b/>
        <sz val="11"/>
        <rFont val="Calibri"/>
      </rPr>
      <t xml:space="preserve"> First Floor</t>
    </r>
  </si>
  <si>
    <r>
      <rPr>
        <b/>
        <sz val="11"/>
        <rFont val="Times New Roman"/>
      </rPr>
      <t>III]</t>
    </r>
    <r>
      <rPr>
        <b/>
        <sz val="11"/>
        <rFont val="Calibri"/>
      </rPr>
      <t xml:space="preserve"> Second Floor</t>
    </r>
  </si>
  <si>
    <r>
      <rPr>
        <b/>
        <sz val="11"/>
        <rFont val="Times New Roman"/>
      </rPr>
      <t>IV]</t>
    </r>
    <r>
      <rPr>
        <b/>
        <sz val="11"/>
        <rFont val="Calibri"/>
      </rPr>
      <t xml:space="preserve"> Third Floor</t>
    </r>
  </si>
  <si>
    <r>
      <rPr>
        <b/>
        <sz val="11"/>
        <rFont val="Times New Roman"/>
      </rPr>
      <t>V]</t>
    </r>
    <r>
      <rPr>
        <b/>
        <sz val="11"/>
        <rFont val="Calibri"/>
      </rPr>
      <t xml:space="preserve"> Fourth Floor</t>
    </r>
  </si>
  <si>
    <r>
      <rPr>
        <b/>
        <sz val="11"/>
        <rFont val="Times New Roman"/>
      </rPr>
      <t>I]</t>
    </r>
    <r>
      <rPr>
        <b/>
        <sz val="11"/>
        <rFont val="Calibri"/>
      </rPr>
      <t xml:space="preserve"> Ground Floor</t>
    </r>
  </si>
  <si>
    <r>
      <rPr>
        <b/>
        <sz val="11"/>
        <rFont val="Times New Roman"/>
      </rPr>
      <t>II]</t>
    </r>
    <r>
      <rPr>
        <b/>
        <sz val="11"/>
        <rFont val="Calibri"/>
      </rPr>
      <t xml:space="preserve"> First Floor</t>
    </r>
  </si>
  <si>
    <r>
      <rPr>
        <b/>
        <sz val="11"/>
        <rFont val="Times New Roman"/>
      </rPr>
      <t>III]</t>
    </r>
    <r>
      <rPr>
        <b/>
        <sz val="11"/>
        <rFont val="Calibri"/>
      </rPr>
      <t xml:space="preserve"> Second Floor</t>
    </r>
  </si>
  <si>
    <r>
      <rPr>
        <b/>
        <sz val="11"/>
        <rFont val="Times New Roman"/>
      </rPr>
      <t>IV]</t>
    </r>
    <r>
      <rPr>
        <b/>
        <sz val="11"/>
        <rFont val="Calibri"/>
      </rPr>
      <t xml:space="preserve"> Third Floor</t>
    </r>
  </si>
  <si>
    <r>
      <rPr>
        <b/>
        <sz val="11"/>
        <rFont val="Times New Roman"/>
      </rPr>
      <t>V]</t>
    </r>
    <r>
      <rPr>
        <b/>
        <sz val="11"/>
        <rFont val="Calibri"/>
      </rPr>
      <t xml:space="preserve"> Fourth Floor</t>
    </r>
  </si>
  <si>
    <r>
      <rPr>
        <b/>
        <sz val="11"/>
        <rFont val="Times New Roman"/>
      </rPr>
      <t>I]</t>
    </r>
    <r>
      <rPr>
        <b/>
        <sz val="11"/>
        <rFont val="Calibri"/>
      </rPr>
      <t xml:space="preserve"> Ground Floor</t>
    </r>
  </si>
  <si>
    <r>
      <rPr>
        <b/>
        <sz val="11"/>
        <rFont val="Times New Roman"/>
      </rPr>
      <t>II]</t>
    </r>
    <r>
      <rPr>
        <b/>
        <sz val="11"/>
        <rFont val="Calibri"/>
      </rPr>
      <t xml:space="preserve"> First Floor</t>
    </r>
  </si>
  <si>
    <r>
      <rPr>
        <b/>
        <sz val="11"/>
        <rFont val="Times New Roman"/>
      </rPr>
      <t>III]</t>
    </r>
    <r>
      <rPr>
        <b/>
        <sz val="11"/>
        <rFont val="Calibri"/>
      </rPr>
      <t xml:space="preserve"> Second Floor</t>
    </r>
  </si>
  <si>
    <r>
      <rPr>
        <b/>
        <sz val="11"/>
        <rFont val="Times New Roman"/>
      </rPr>
      <t>IV]</t>
    </r>
    <r>
      <rPr>
        <b/>
        <sz val="11"/>
        <rFont val="Calibri"/>
      </rPr>
      <t xml:space="preserve"> Third Floor</t>
    </r>
  </si>
  <si>
    <r>
      <rPr>
        <b/>
        <sz val="11"/>
        <rFont val="Times New Roman"/>
      </rPr>
      <t>V]</t>
    </r>
    <r>
      <rPr>
        <b/>
        <sz val="11"/>
        <rFont val="Calibri"/>
      </rPr>
      <t xml:space="preserve"> Fourth Floor</t>
    </r>
  </si>
  <si>
    <r>
      <rPr>
        <b/>
        <sz val="11"/>
        <rFont val="Times New Roman"/>
      </rPr>
      <t>I]</t>
    </r>
    <r>
      <rPr>
        <b/>
        <sz val="11"/>
        <rFont val="Calibri"/>
      </rPr>
      <t xml:space="preserve"> Ground Floor</t>
    </r>
  </si>
  <si>
    <r>
      <rPr>
        <b/>
        <sz val="11"/>
        <rFont val="Times New Roman"/>
      </rPr>
      <t>II]</t>
    </r>
    <r>
      <rPr>
        <b/>
        <sz val="11"/>
        <rFont val="Calibri"/>
      </rPr>
      <t xml:space="preserve"> First Floor</t>
    </r>
  </si>
  <si>
    <r>
      <rPr>
        <b/>
        <sz val="11"/>
        <rFont val="Times New Roman"/>
      </rPr>
      <t>III]</t>
    </r>
    <r>
      <rPr>
        <b/>
        <sz val="11"/>
        <rFont val="Calibri"/>
      </rPr>
      <t xml:space="preserve"> Second Floor</t>
    </r>
  </si>
  <si>
    <r>
      <rPr>
        <b/>
        <sz val="11"/>
        <rFont val="Times New Roman"/>
      </rPr>
      <t>IV]</t>
    </r>
    <r>
      <rPr>
        <b/>
        <sz val="11"/>
        <rFont val="Calibri"/>
      </rPr>
      <t xml:space="preserve"> Third Floor</t>
    </r>
  </si>
  <si>
    <r>
      <rPr>
        <b/>
        <sz val="11"/>
        <rFont val="Times New Roman"/>
      </rPr>
      <t>V]</t>
    </r>
    <r>
      <rPr>
        <b/>
        <sz val="11"/>
        <rFont val="Calibri"/>
      </rPr>
      <t xml:space="preserve"> Fourth Floor</t>
    </r>
  </si>
  <si>
    <t xml:space="preserve">PAYMENT SCHEDULE OF SAMALEI PROJECT   </t>
  </si>
  <si>
    <t>CONTRACT VALUE</t>
  </si>
  <si>
    <t xml:space="preserve">SL NO </t>
  </si>
  <si>
    <t xml:space="preserve">ACTIVITY </t>
  </si>
  <si>
    <t xml:space="preserve">PAYMENT AS % OF AGREEMENT COST </t>
  </si>
  <si>
    <t xml:space="preserve"> </t>
  </si>
  <si>
    <t>TOTAL - Design Stage</t>
  </si>
  <si>
    <t xml:space="preserve">Religious Facilities, Pilgrim Facilities, Information Counter, Vending Zone, Shoe Store, Crematorium, Clock Tower etc </t>
  </si>
  <si>
    <t xml:space="preserve">a </t>
  </si>
  <si>
    <t xml:space="preserve">b </t>
  </si>
  <si>
    <t xml:space="preserve">c </t>
  </si>
  <si>
    <t xml:space="preserve">On Completion Khandolite masonry  </t>
  </si>
  <si>
    <t xml:space="preserve">d </t>
  </si>
  <si>
    <t xml:space="preserve">e </t>
  </si>
  <si>
    <t xml:space="preserve">f </t>
  </si>
  <si>
    <t xml:space="preserve">g </t>
  </si>
  <si>
    <t xml:space="preserve">h </t>
  </si>
  <si>
    <t xml:space="preserve">On Completion Civil Structural work </t>
  </si>
  <si>
    <t xml:space="preserve">On Completion of drain .  </t>
  </si>
  <si>
    <t xml:space="preserve">j </t>
  </si>
  <si>
    <t xml:space="preserve">k </t>
  </si>
  <si>
    <t xml:space="preserve">l </t>
  </si>
  <si>
    <t xml:space="preserve">m </t>
  </si>
  <si>
    <r>
      <rPr>
        <sz val="14"/>
        <color rgb="FF000000"/>
        <rFont val="Arial"/>
      </rPr>
      <t>n</t>
    </r>
    <r>
      <rPr>
        <sz val="14"/>
        <color rgb="FF000000"/>
        <rFont val="Times New Roman"/>
      </rPr>
      <t xml:space="preserve"> </t>
    </r>
    <r>
      <rPr>
        <sz val="14"/>
        <color rgb="FF000000"/>
        <rFont val="Arial"/>
      </rPr>
      <t xml:space="preserve"> </t>
    </r>
  </si>
  <si>
    <t>TOTAL - Construction Stage</t>
  </si>
  <si>
    <t>TOTAL - Acceptance Stage</t>
  </si>
  <si>
    <t xml:space="preserve">GRAND TOTAL </t>
  </si>
  <si>
    <t xml:space="preserve">CLIENT : ODISHA BRIDGE &amp; CONSTRUCTION CORPORATION LIMITED </t>
  </si>
  <si>
    <t>CONTRACTOR : URC CONSTRUCTION (P) LTD</t>
  </si>
  <si>
    <t>Details of Mobilisation advance Interest Deductions</t>
  </si>
  <si>
    <t>Sl no</t>
  </si>
  <si>
    <t xml:space="preserve">Description </t>
  </si>
  <si>
    <t>Mob Amount</t>
  </si>
  <si>
    <t>Mob Recovery Amount</t>
  </si>
  <si>
    <t>Interest Period</t>
  </si>
  <si>
    <t>Interest Paid Amount</t>
  </si>
  <si>
    <t>From Date</t>
  </si>
  <si>
    <t>To date</t>
  </si>
  <si>
    <t>No of days</t>
  </si>
  <si>
    <t>RAB 01</t>
  </si>
  <si>
    <t>RAB 02</t>
  </si>
  <si>
    <t>RAB 03</t>
  </si>
  <si>
    <t>RAB 04</t>
  </si>
  <si>
    <t>RAB 05</t>
  </si>
  <si>
    <t>RAB 06</t>
  </si>
  <si>
    <t>RAB 07</t>
  </si>
  <si>
    <t>RAB 08</t>
  </si>
  <si>
    <t>RAB 09</t>
  </si>
  <si>
    <t>RAB 10</t>
  </si>
  <si>
    <t>RAB 11</t>
  </si>
  <si>
    <t>RAB 12</t>
  </si>
  <si>
    <t>RAB 13</t>
  </si>
  <si>
    <t>RAB 14</t>
  </si>
  <si>
    <t>RAB 15</t>
  </si>
  <si>
    <t>RAB 16</t>
  </si>
  <si>
    <t>RAB 17</t>
  </si>
  <si>
    <t>RAB 18</t>
  </si>
  <si>
    <t>Total Amount</t>
  </si>
  <si>
    <t>URC Construction (P) Ltd</t>
  </si>
  <si>
    <t>Odisha Bridge &amp; Construction Corporation Limited</t>
  </si>
  <si>
    <t>Development of Maa Samaleswari Temple Area</t>
  </si>
  <si>
    <r>
      <rPr>
        <sz val="12"/>
        <rFont val="Arial Narrow"/>
      </rPr>
      <t xml:space="preserve">Name of The Building : </t>
    </r>
    <r>
      <rPr>
        <b/>
        <u/>
        <sz val="12"/>
        <rFont val="Arial Narrow"/>
      </rPr>
      <t>Vending Zone</t>
    </r>
  </si>
  <si>
    <t>Work Completed Percentage Details</t>
  </si>
  <si>
    <t>Sl. no</t>
  </si>
  <si>
    <t>Description of Items</t>
  </si>
  <si>
    <t>Completed Items</t>
  </si>
  <si>
    <t>% For Completed Items</t>
  </si>
  <si>
    <t>Upto Previous Bill</t>
  </si>
  <si>
    <t>Current Bill</t>
  </si>
  <si>
    <t>Cumulative Bill</t>
  </si>
  <si>
    <t>Ls</t>
  </si>
  <si>
    <t>Nos</t>
  </si>
  <si>
    <t>Plinth beam - 1186.78Rmt</t>
  </si>
  <si>
    <r>
      <rPr>
        <sz val="12"/>
        <rFont val="Arial Narrow"/>
      </rPr>
      <t xml:space="preserve">Name of The Building : </t>
    </r>
    <r>
      <rPr>
        <b/>
        <u/>
        <sz val="12"/>
        <rFont val="Arial Narrow"/>
      </rPr>
      <t>Shoe Store</t>
    </r>
  </si>
  <si>
    <t>Plinth beam - 127.40Rmt</t>
  </si>
  <si>
    <t>Development of Maa Samaleswari Temple</t>
  </si>
  <si>
    <t>Supply of Steel Reinforcement Statement upto RAB 01</t>
  </si>
  <si>
    <t xml:space="preserve">Date </t>
  </si>
  <si>
    <t>Supplier</t>
  </si>
  <si>
    <t>Brand/ Grade</t>
  </si>
  <si>
    <t>Invoice no</t>
  </si>
  <si>
    <t>Dia wise Quantity</t>
  </si>
  <si>
    <t>Total Quantity</t>
  </si>
  <si>
    <t>Bill Amount</t>
  </si>
  <si>
    <t>MTC No</t>
  </si>
  <si>
    <t>8mm</t>
  </si>
  <si>
    <t>10mm</t>
  </si>
  <si>
    <t>12 mm</t>
  </si>
  <si>
    <t>16mm</t>
  </si>
  <si>
    <t>20mm</t>
  </si>
  <si>
    <t>Shyam Steel Industries Limited</t>
  </si>
  <si>
    <t>SHYAM/ FE500D</t>
  </si>
  <si>
    <t>A/1001/22/0015394, 95, 96</t>
  </si>
  <si>
    <t>A/1001/22/0015759</t>
  </si>
  <si>
    <t>C/1001/22/0012365</t>
  </si>
  <si>
    <t>Jindal Steel &amp; Power Limited</t>
  </si>
  <si>
    <t>JINDAL/ FE550D</t>
  </si>
  <si>
    <t>RV6000019163</t>
  </si>
  <si>
    <t>0000453481</t>
  </si>
  <si>
    <t>RV6000019570</t>
  </si>
  <si>
    <t>0000454155</t>
  </si>
  <si>
    <t>RV6000019571</t>
  </si>
  <si>
    <t>0000454153, 0000454154</t>
  </si>
  <si>
    <t>RV6000019831</t>
  </si>
  <si>
    <t>0000454570, 0000454571, 0000454572</t>
  </si>
  <si>
    <t>RV6000019804</t>
  </si>
  <si>
    <t>0000454554, 0000454555</t>
  </si>
  <si>
    <t>RV6000020375</t>
  </si>
  <si>
    <t>0000455418</t>
  </si>
  <si>
    <t>RV6000027619</t>
  </si>
  <si>
    <t>0000463093, 0000463094, 0000463106, 0000463107</t>
  </si>
  <si>
    <t>Total</t>
  </si>
  <si>
    <t>Note : Invoice and Bill Enclosed For This Statement.</t>
  </si>
  <si>
    <t>Abstract For Royalty Amount</t>
  </si>
  <si>
    <t>Description of work</t>
  </si>
  <si>
    <t>Concrete Quantity</t>
  </si>
  <si>
    <t>Co-Efficient</t>
  </si>
  <si>
    <t>Fine- aggreagate Amount</t>
  </si>
  <si>
    <t>Coarse- aggreagate Amount</t>
  </si>
  <si>
    <t>Upto Previous Bill, (A)</t>
  </si>
  <si>
    <t>Current Bill, (B)</t>
  </si>
  <si>
    <t>Cumulative Bill, (A+B)</t>
  </si>
  <si>
    <t>Fine- aggreagate, (C)</t>
  </si>
  <si>
    <t>Coarse- aggreagate, (D)</t>
  </si>
  <si>
    <t>Rate, (E)</t>
  </si>
  <si>
    <t>Upto Previous Bill, {F = (A xC xE )}</t>
  </si>
  <si>
    <t>Current Bill,           {G = (B xC xE )}</t>
  </si>
  <si>
    <t>Cumulative Bill, (F+G)</t>
  </si>
  <si>
    <t>Rate, (H)</t>
  </si>
  <si>
    <t>Upto Previous Bill, {J = (A xD xH )}</t>
  </si>
  <si>
    <t>Current Bill,           {K = (B xD xH )}</t>
  </si>
  <si>
    <t>Cumulative Bill, (J+K)</t>
  </si>
  <si>
    <t>MIX 10 grade</t>
  </si>
  <si>
    <t>MIX 15 grade</t>
  </si>
  <si>
    <t>MIX 20 grade</t>
  </si>
  <si>
    <t>MIX 25 grade</t>
  </si>
  <si>
    <t>MIX 30 grade</t>
  </si>
  <si>
    <t>Concrete Pouring Details For Royalty</t>
  </si>
  <si>
    <t>Date</t>
  </si>
  <si>
    <t>Building</t>
  </si>
  <si>
    <t>Name of the Structure</t>
  </si>
  <si>
    <t>Grade of Concrete Quantity in Cum</t>
  </si>
  <si>
    <t>M10</t>
  </si>
  <si>
    <t>M15</t>
  </si>
  <si>
    <t>M20</t>
  </si>
  <si>
    <t>M25</t>
  </si>
  <si>
    <t>M30</t>
  </si>
  <si>
    <t>Vending Zone</t>
  </si>
  <si>
    <t>Footing PCC</t>
  </si>
  <si>
    <t>Footing RCC</t>
  </si>
  <si>
    <t>Column RCC</t>
  </si>
  <si>
    <t>Amount Received Till Date</t>
  </si>
  <si>
    <t>% Completed Till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</si>
</sst>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 * #,##0.00_ ;_ * \-#,##0.00_ ;_ * &quot;-&quot;??_ ;_ @_ "/>
    <numFmt numFmtId="165" formatCode="???\ ??\ ??\ ???"/>
    <numFmt numFmtId="166" formatCode="??\ ??\ ??\ ???"/>
    <numFmt numFmtId="167" formatCode="_(* #,##0.00_);_(* \(#,##0.00\);_(* &quot;-&quot;??_);_(@_)"/>
    <numFmt numFmtId="168" formatCode="0.0%"/>
    <numFmt numFmtId="169" formatCode="0.000"/>
    <numFmt numFmtId="170" formatCode="0.000%"/>
    <numFmt numFmtId="171" formatCode="0.0000%"/>
    <numFmt numFmtId="172" formatCode="???\ ??\ ??\ ???.00"/>
    <numFmt numFmtId="173" formatCode="??.00\ ??\ ??\ ???"/>
    <numFmt numFmtId="174" formatCode="#,##0.000"/>
    <numFmt numFmtId="175" formatCode="??\ ??\ ??\ ???.00"/>
    <numFmt numFmtId="176" formatCode="??\ ??\ ???.00"/>
  </numFmts>
  <fonts count="45">
    <font>
      <sz val="11"/>
      <name val="Calibri"/>
      <scheme val="minor"/>
    </font>
    <font>
      <sz val="11"/>
      <name val="Calibri"/>
    </font>
    <font>
      <sz val="11"/>
      <name val="Calibri"/>
    </font>
    <font>
      <b/>
      <sz val="11"/>
      <name val="Calibri"/>
    </font>
    <font>
      <sz val="10"/>
      <name val="Calibri"/>
    </font>
    <font>
      <b/>
      <u/>
      <sz val="13"/>
      <name val="Calibri"/>
    </font>
    <font>
      <b/>
      <sz val="13"/>
      <color rgb="FF000000"/>
      <name val="Calibri"/>
    </font>
    <font>
      <b/>
      <sz val="12"/>
      <name val="Calibri"/>
    </font>
    <font>
      <b/>
      <u/>
      <sz val="12"/>
      <name val="Calibri"/>
    </font>
    <font>
      <b/>
      <u/>
      <sz val="12"/>
      <name val="Calibri"/>
    </font>
    <font>
      <b/>
      <u/>
      <sz val="12"/>
      <name val="Calibri"/>
    </font>
    <font>
      <b/>
      <u/>
      <sz val="12"/>
      <name val="Calibri"/>
    </font>
    <font>
      <b/>
      <u/>
      <sz val="12"/>
      <name val="Calibri"/>
    </font>
    <font>
      <b/>
      <sz val="12"/>
      <color rgb="FF000000"/>
      <name val="Calibri"/>
    </font>
    <font>
      <b/>
      <u/>
      <sz val="12"/>
      <name val="Calibri"/>
    </font>
    <font>
      <b/>
      <u/>
      <sz val="15"/>
      <name val="Calibri"/>
    </font>
    <font>
      <b/>
      <u/>
      <sz val="15"/>
      <name val="Calibri"/>
    </font>
    <font>
      <b/>
      <u/>
      <sz val="13"/>
      <color rgb="FF000000"/>
      <name val="Calibri"/>
    </font>
    <font>
      <sz val="11"/>
      <color rgb="FFFF0000"/>
      <name val="Calibri"/>
    </font>
    <font>
      <b/>
      <sz val="11"/>
      <color rgb="FFFF0000"/>
      <name val="Calibri"/>
    </font>
    <font>
      <b/>
      <sz val="11"/>
      <name val="Times New Roman"/>
    </font>
    <font>
      <b/>
      <sz val="13"/>
      <name val="Calibri"/>
    </font>
    <font>
      <b/>
      <u/>
      <sz val="12"/>
      <name val="Calibri"/>
    </font>
    <font>
      <b/>
      <sz val="14"/>
      <color rgb="FF000000"/>
      <name val="Arial"/>
    </font>
    <font>
      <b/>
      <sz val="14"/>
      <name val="Calibri"/>
    </font>
    <font>
      <sz val="14"/>
      <name val="Calibri"/>
    </font>
    <font>
      <sz val="14"/>
      <color rgb="FF000000"/>
      <name val="Arial"/>
    </font>
    <font>
      <sz val="14"/>
      <color rgb="FF000000"/>
      <name val="Times New Roman"/>
    </font>
    <font>
      <b/>
      <u/>
      <sz val="12"/>
      <name val="Calibri"/>
    </font>
    <font>
      <b/>
      <sz val="12"/>
      <name val="Arial Narrow"/>
    </font>
    <font>
      <b/>
      <u/>
      <sz val="12"/>
      <name val="Calibri"/>
    </font>
    <font>
      <b/>
      <u/>
      <sz val="12"/>
      <name val="Arial Narrow"/>
    </font>
    <font>
      <b/>
      <sz val="11"/>
      <name val="Arial Narrow"/>
    </font>
    <font>
      <sz val="11"/>
      <name val="Arial Narrow"/>
    </font>
    <font>
      <sz val="11"/>
      <name val="Arial Narrow"/>
    </font>
    <font>
      <sz val="12"/>
      <name val="Arial Narrow"/>
    </font>
    <font>
      <b/>
      <u/>
      <sz val="11"/>
      <name val="Calibri"/>
    </font>
    <font>
      <b/>
      <u/>
      <sz val="13"/>
      <name val="Arial Narrow"/>
    </font>
    <font>
      <b/>
      <u/>
      <sz val="13"/>
      <name val="Arial Narrow"/>
    </font>
    <font>
      <b/>
      <sz val="10"/>
      <name val="Arial Narrow"/>
    </font>
    <font>
      <sz val="10"/>
      <name val="Arial Narrow"/>
    </font>
    <font>
      <b/>
      <u/>
      <sz val="11"/>
      <name val="Arial Narrow"/>
    </font>
    <font>
      <b/>
      <u/>
      <sz val="11"/>
      <name val="Arial Narrow"/>
    </font>
    <font>
      <b/>
      <sz val="11"/>
      <name val="Calibri"/>
      <family val="2"/>
      <scheme val="minor"/>
    </font>
    <font>
      <b/>
      <sz val="1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D9E2F3"/>
        <bgColor rgb="FFD9E2F3"/>
      </patternFill>
    </fill>
    <fill>
      <patternFill patternType="solid">
        <fgColor rgb="FFFFFFCC"/>
        <bgColor rgb="FFFFFFCC"/>
      </patternFill>
    </fill>
    <fill>
      <patternFill patternType="solid">
        <fgColor rgb="FFFBE4D5"/>
        <bgColor rgb="FFFBE4D5"/>
      </patternFill>
    </fill>
    <fill>
      <patternFill patternType="solid">
        <fgColor rgb="FFF7CAAC"/>
        <bgColor rgb="FFF7CAAC"/>
      </patternFill>
    </fill>
    <fill>
      <patternFill patternType="solid">
        <fgColor rgb="FFB4C6E7"/>
        <bgColor rgb="FFB4C6E7"/>
      </patternFill>
    </fill>
    <fill>
      <patternFill patternType="solid">
        <fgColor rgb="FFADB9CA"/>
        <bgColor rgb="FFADB9CA"/>
      </patternFill>
    </fill>
    <fill>
      <patternFill patternType="solid">
        <fgColor rgb="FF92D050"/>
        <bgColor rgb="FF92D050"/>
      </patternFill>
    </fill>
    <fill>
      <patternFill patternType="solid">
        <fgColor rgb="FFA8D08D"/>
        <bgColor rgb="FFA8D08D"/>
      </patternFill>
    </fill>
    <fill>
      <patternFill patternType="solid">
        <fgColor rgb="FFD8D8D8"/>
        <bgColor rgb="FFD8D8D8"/>
      </patternFill>
    </fill>
  </fills>
  <borders count="104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/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hair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rgb="FF000000"/>
      </bottom>
      <diagonal/>
    </border>
    <border>
      <left style="hair">
        <color rgb="FF000000"/>
      </left>
      <right/>
      <top style="medium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442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>
      <alignment vertical="center"/>
    </xf>
    <xf numFmtId="14" fontId="2" fillId="0" borderId="0" xfId="0" applyNumberFormat="1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165" fontId="7" fillId="0" borderId="5" xfId="0" applyNumberFormat="1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center"/>
    </xf>
    <xf numFmtId="165" fontId="7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7" fillId="2" borderId="23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left" vertical="center"/>
    </xf>
    <xf numFmtId="0" fontId="7" fillId="2" borderId="25" xfId="0" applyFont="1" applyFill="1" applyBorder="1" applyAlignment="1">
      <alignment horizontal="left" vertical="center"/>
    </xf>
    <xf numFmtId="9" fontId="3" fillId="2" borderId="24" xfId="0" applyNumberFormat="1" applyFont="1" applyFill="1" applyBorder="1" applyAlignment="1">
      <alignment horizontal="center" vertical="center" wrapText="1"/>
    </xf>
    <xf numFmtId="167" fontId="7" fillId="2" borderId="24" xfId="0" applyNumberFormat="1" applyFont="1" applyFill="1" applyBorder="1" applyAlignment="1">
      <alignment horizontal="center" vertical="center"/>
    </xf>
    <xf numFmtId="167" fontId="7" fillId="2" borderId="26" xfId="0" applyNumberFormat="1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wrapText="1"/>
    </xf>
    <xf numFmtId="1" fontId="2" fillId="2" borderId="28" xfId="0" applyNumberFormat="1" applyFont="1" applyFill="1" applyBorder="1"/>
    <xf numFmtId="0" fontId="2" fillId="2" borderId="28" xfId="0" applyFont="1" applyFill="1" applyBorder="1"/>
    <xf numFmtId="9" fontId="3" fillId="2" borderId="28" xfId="0" applyNumberFormat="1" applyFont="1" applyFill="1" applyBorder="1" applyAlignment="1">
      <alignment horizontal="center" vertical="center"/>
    </xf>
    <xf numFmtId="9" fontId="2" fillId="2" borderId="28" xfId="0" applyNumberFormat="1" applyFont="1" applyFill="1" applyBorder="1" applyAlignment="1">
      <alignment horizontal="center" vertical="center"/>
    </xf>
    <xf numFmtId="167" fontId="2" fillId="2" borderId="28" xfId="0" applyNumberFormat="1" applyFont="1" applyFill="1" applyBorder="1" applyAlignment="1">
      <alignment vertical="center"/>
    </xf>
    <xf numFmtId="167" fontId="3" fillId="2" borderId="28" xfId="0" applyNumberFormat="1" applyFont="1" applyFill="1" applyBorder="1" applyAlignment="1">
      <alignment vertical="center"/>
    </xf>
    <xf numFmtId="167" fontId="2" fillId="2" borderId="29" xfId="0" applyNumberFormat="1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/>
    </xf>
    <xf numFmtId="0" fontId="18" fillId="3" borderId="28" xfId="0" applyFont="1" applyFill="1" applyBorder="1" applyAlignment="1">
      <alignment wrapText="1"/>
    </xf>
    <xf numFmtId="1" fontId="18" fillId="3" borderId="28" xfId="0" applyNumberFormat="1" applyFont="1" applyFill="1" applyBorder="1"/>
    <xf numFmtId="0" fontId="18" fillId="3" borderId="28" xfId="0" applyFont="1" applyFill="1" applyBorder="1"/>
    <xf numFmtId="9" fontId="18" fillId="3" borderId="28" xfId="0" applyNumberFormat="1" applyFont="1" applyFill="1" applyBorder="1" applyAlignment="1">
      <alignment horizontal="center" vertical="center"/>
    </xf>
    <xf numFmtId="167" fontId="18" fillId="3" borderId="28" xfId="0" applyNumberFormat="1" applyFont="1" applyFill="1" applyBorder="1" applyAlignment="1">
      <alignment vertical="center"/>
    </xf>
    <xf numFmtId="9" fontId="2" fillId="3" borderId="28" xfId="0" applyNumberFormat="1" applyFont="1" applyFill="1" applyBorder="1" applyAlignment="1">
      <alignment horizontal="center" vertical="center"/>
    </xf>
    <xf numFmtId="167" fontId="2" fillId="3" borderId="28" xfId="0" applyNumberFormat="1" applyFont="1" applyFill="1" applyBorder="1" applyAlignment="1">
      <alignment vertical="center"/>
    </xf>
    <xf numFmtId="167" fontId="2" fillId="3" borderId="29" xfId="0" applyNumberFormat="1" applyFont="1" applyFill="1" applyBorder="1" applyAlignment="1">
      <alignment vertical="center"/>
    </xf>
    <xf numFmtId="0" fontId="2" fillId="2" borderId="28" xfId="0" applyFont="1" applyFill="1" applyBorder="1" applyAlignment="1">
      <alignment vertical="center" wrapText="1"/>
    </xf>
    <xf numFmtId="0" fontId="2" fillId="3" borderId="28" xfId="0" applyFont="1" applyFill="1" applyBorder="1" applyAlignment="1">
      <alignment wrapText="1"/>
    </xf>
    <xf numFmtId="1" fontId="2" fillId="3" borderId="28" xfId="0" applyNumberFormat="1" applyFont="1" applyFill="1" applyBorder="1"/>
    <xf numFmtId="0" fontId="2" fillId="3" borderId="28" xfId="0" applyFont="1" applyFill="1" applyBorder="1"/>
    <xf numFmtId="167" fontId="3" fillId="3" borderId="28" xfId="0" applyNumberFormat="1" applyFont="1" applyFill="1" applyBorder="1" applyAlignment="1">
      <alignment vertical="center"/>
    </xf>
    <xf numFmtId="0" fontId="2" fillId="3" borderId="30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wrapText="1"/>
    </xf>
    <xf numFmtId="1" fontId="2" fillId="3" borderId="31" xfId="0" applyNumberFormat="1" applyFont="1" applyFill="1" applyBorder="1"/>
    <xf numFmtId="0" fontId="2" fillId="3" borderId="31" xfId="0" applyFont="1" applyFill="1" applyBorder="1"/>
    <xf numFmtId="9" fontId="2" fillId="3" borderId="31" xfId="0" applyNumberFormat="1" applyFont="1" applyFill="1" applyBorder="1" applyAlignment="1">
      <alignment horizontal="center" vertical="center"/>
    </xf>
    <xf numFmtId="167" fontId="2" fillId="3" borderId="31" xfId="0" applyNumberFormat="1" applyFont="1" applyFill="1" applyBorder="1" applyAlignment="1">
      <alignment vertical="center"/>
    </xf>
    <xf numFmtId="167" fontId="3" fillId="3" borderId="31" xfId="0" applyNumberFormat="1" applyFont="1" applyFill="1" applyBorder="1" applyAlignment="1">
      <alignment vertical="center"/>
    </xf>
    <xf numFmtId="167" fontId="2" fillId="3" borderId="32" xfId="0" applyNumberFormat="1" applyFont="1" applyFill="1" applyBorder="1" applyAlignment="1">
      <alignment vertical="center"/>
    </xf>
    <xf numFmtId="9" fontId="2" fillId="0" borderId="0" xfId="0" applyNumberFormat="1" applyFont="1" applyAlignment="1">
      <alignment horizontal="center" vertical="center"/>
    </xf>
    <xf numFmtId="167" fontId="2" fillId="0" borderId="0" xfId="0" applyNumberFormat="1" applyFont="1"/>
    <xf numFmtId="0" fontId="7" fillId="2" borderId="33" xfId="0" applyFont="1" applyFill="1" applyBorder="1" applyAlignment="1">
      <alignment horizontal="center" vertical="center"/>
    </xf>
    <xf numFmtId="0" fontId="7" fillId="2" borderId="34" xfId="0" applyFont="1" applyFill="1" applyBorder="1" applyAlignment="1">
      <alignment horizontal="left" vertical="center"/>
    </xf>
    <xf numFmtId="9" fontId="7" fillId="2" borderId="34" xfId="0" applyNumberFormat="1" applyFont="1" applyFill="1" applyBorder="1" applyAlignment="1">
      <alignment horizontal="center" vertical="center"/>
    </xf>
    <xf numFmtId="0" fontId="7" fillId="2" borderId="34" xfId="0" applyFont="1" applyFill="1" applyBorder="1" applyAlignment="1">
      <alignment horizontal="center" vertical="center"/>
    </xf>
    <xf numFmtId="167" fontId="7" fillId="2" borderId="34" xfId="0" applyNumberFormat="1" applyFont="1" applyFill="1" applyBorder="1" applyAlignment="1">
      <alignment horizontal="center" vertical="center"/>
    </xf>
    <xf numFmtId="167" fontId="7" fillId="2" borderId="35" xfId="0" applyNumberFormat="1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left" vertical="center" wrapText="1"/>
    </xf>
    <xf numFmtId="0" fontId="2" fillId="0" borderId="28" xfId="0" applyFont="1" applyBorder="1"/>
    <xf numFmtId="0" fontId="2" fillId="0" borderId="29" xfId="0" applyFont="1" applyBorder="1"/>
    <xf numFmtId="0" fontId="3" fillId="2" borderId="27" xfId="0" applyFont="1" applyFill="1" applyBorder="1" applyAlignment="1">
      <alignment horizontal="center" vertical="center"/>
    </xf>
    <xf numFmtId="0" fontId="3" fillId="2" borderId="28" xfId="0" applyFont="1" applyFill="1" applyBorder="1"/>
    <xf numFmtId="167" fontId="3" fillId="2" borderId="28" xfId="0" applyNumberFormat="1" applyFont="1" applyFill="1" applyBorder="1" applyAlignment="1">
      <alignment horizontal="center" vertical="center"/>
    </xf>
    <xf numFmtId="167" fontId="3" fillId="2" borderId="29" xfId="0" applyNumberFormat="1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1" fontId="3" fillId="4" borderId="28" xfId="0" applyNumberFormat="1" applyFont="1" applyFill="1" applyBorder="1" applyAlignment="1">
      <alignment horizontal="center" vertical="center"/>
    </xf>
    <xf numFmtId="9" fontId="3" fillId="4" borderId="28" xfId="0" applyNumberFormat="1" applyFont="1" applyFill="1" applyBorder="1" applyAlignment="1">
      <alignment horizontal="center" vertical="center"/>
    </xf>
    <xf numFmtId="167" fontId="3" fillId="4" borderId="28" xfId="0" applyNumberFormat="1" applyFont="1" applyFill="1" applyBorder="1" applyAlignment="1">
      <alignment horizontal="center" vertical="center"/>
    </xf>
    <xf numFmtId="167" fontId="3" fillId="4" borderId="29" xfId="0" applyNumberFormat="1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167" fontId="2" fillId="3" borderId="28" xfId="0" applyNumberFormat="1" applyFont="1" applyFill="1" applyBorder="1"/>
    <xf numFmtId="167" fontId="2" fillId="3" borderId="29" xfId="0" applyNumberFormat="1" applyFont="1" applyFill="1" applyBorder="1"/>
    <xf numFmtId="0" fontId="3" fillId="3" borderId="28" xfId="0" applyFont="1" applyFill="1" applyBorder="1"/>
    <xf numFmtId="9" fontId="3" fillId="3" borderId="28" xfId="0" applyNumberFormat="1" applyFont="1" applyFill="1" applyBorder="1" applyAlignment="1">
      <alignment horizontal="center" vertical="center"/>
    </xf>
    <xf numFmtId="0" fontId="2" fillId="0" borderId="27" xfId="0" applyFont="1" applyBorder="1" applyAlignment="1">
      <alignment horizontal="left" vertical="center"/>
    </xf>
    <xf numFmtId="1" fontId="2" fillId="0" borderId="28" xfId="0" applyNumberFormat="1" applyFont="1" applyBorder="1"/>
    <xf numFmtId="168" fontId="2" fillId="0" borderId="28" xfId="0" applyNumberFormat="1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167" fontId="2" fillId="0" borderId="28" xfId="0" applyNumberFormat="1" applyFont="1" applyBorder="1"/>
    <xf numFmtId="9" fontId="2" fillId="0" borderId="28" xfId="0" applyNumberFormat="1" applyFont="1" applyBorder="1" applyAlignment="1">
      <alignment horizontal="center" vertical="center"/>
    </xf>
    <xf numFmtId="167" fontId="2" fillId="0" borderId="29" xfId="0" applyNumberFormat="1" applyFont="1" applyBorder="1"/>
    <xf numFmtId="10" fontId="2" fillId="0" borderId="28" xfId="0" applyNumberFormat="1" applyFont="1" applyBorder="1" applyAlignment="1">
      <alignment horizontal="center" vertical="center"/>
    </xf>
    <xf numFmtId="10" fontId="2" fillId="3" borderId="28" xfId="0" applyNumberFormat="1" applyFont="1" applyFill="1" applyBorder="1" applyAlignment="1">
      <alignment horizontal="center" vertical="center"/>
    </xf>
    <xf numFmtId="0" fontId="2" fillId="0" borderId="27" xfId="0" applyFont="1" applyBorder="1" applyAlignment="1">
      <alignment horizontal="right" vertical="center"/>
    </xf>
    <xf numFmtId="1" fontId="3" fillId="0" borderId="28" xfId="0" applyNumberFormat="1" applyFont="1" applyBorder="1"/>
    <xf numFmtId="0" fontId="3" fillId="0" borderId="28" xfId="0" applyFont="1" applyBorder="1"/>
    <xf numFmtId="167" fontId="2" fillId="0" borderId="28" xfId="0" applyNumberFormat="1" applyFont="1" applyBorder="1" applyAlignment="1">
      <alignment vertical="center"/>
    </xf>
    <xf numFmtId="0" fontId="2" fillId="0" borderId="30" xfId="0" applyFont="1" applyBorder="1" applyAlignment="1">
      <alignment horizontal="right" vertical="center"/>
    </xf>
    <xf numFmtId="0" fontId="2" fillId="0" borderId="31" xfId="0" applyFont="1" applyBorder="1"/>
    <xf numFmtId="168" fontId="2" fillId="0" borderId="31" xfId="0" applyNumberFormat="1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167" fontId="2" fillId="0" borderId="31" xfId="0" applyNumberFormat="1" applyFont="1" applyBorder="1"/>
    <xf numFmtId="9" fontId="2" fillId="0" borderId="31" xfId="0" applyNumberFormat="1" applyFont="1" applyBorder="1" applyAlignment="1">
      <alignment horizontal="center" vertical="center"/>
    </xf>
    <xf numFmtId="167" fontId="2" fillId="0" borderId="32" xfId="0" applyNumberFormat="1" applyFont="1" applyBorder="1"/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/>
    <xf numFmtId="9" fontId="3" fillId="2" borderId="34" xfId="0" applyNumberFormat="1" applyFont="1" applyFill="1" applyBorder="1" applyAlignment="1">
      <alignment horizontal="center" vertical="center"/>
    </xf>
    <xf numFmtId="167" fontId="3" fillId="2" borderId="34" xfId="0" applyNumberFormat="1" applyFont="1" applyFill="1" applyBorder="1" applyAlignment="1">
      <alignment horizontal="center" vertical="center"/>
    </xf>
    <xf numFmtId="167" fontId="3" fillId="2" borderId="35" xfId="0" applyNumberFormat="1" applyFont="1" applyFill="1" applyBorder="1" applyAlignment="1">
      <alignment horizontal="center" vertical="center"/>
    </xf>
    <xf numFmtId="169" fontId="2" fillId="0" borderId="28" xfId="0" applyNumberFormat="1" applyFont="1" applyBorder="1"/>
    <xf numFmtId="0" fontId="2" fillId="3" borderId="31" xfId="0" applyFont="1" applyFill="1" applyBorder="1" applyAlignment="1">
      <alignment horizontal="center" vertical="center"/>
    </xf>
    <xf numFmtId="167" fontId="2" fillId="3" borderId="31" xfId="0" applyNumberFormat="1" applyFont="1" applyFill="1" applyBorder="1"/>
    <xf numFmtId="167" fontId="2" fillId="3" borderId="32" xfId="0" applyNumberFormat="1" applyFont="1" applyFill="1" applyBorder="1"/>
    <xf numFmtId="2" fontId="3" fillId="2" borderId="34" xfId="0" applyNumberFormat="1" applyFont="1" applyFill="1" applyBorder="1" applyAlignment="1">
      <alignment horizontal="center"/>
    </xf>
    <xf numFmtId="169" fontId="3" fillId="4" borderId="28" xfId="0" applyNumberFormat="1" applyFont="1" applyFill="1" applyBorder="1" applyAlignment="1">
      <alignment horizontal="center" vertical="center"/>
    </xf>
    <xf numFmtId="169" fontId="2" fillId="3" borderId="28" xfId="0" applyNumberFormat="1" applyFont="1" applyFill="1" applyBorder="1"/>
    <xf numFmtId="169" fontId="2" fillId="3" borderId="31" xfId="0" applyNumberFormat="1" applyFont="1" applyFill="1" applyBorder="1"/>
    <xf numFmtId="0" fontId="3" fillId="2" borderId="34" xfId="0" applyFont="1" applyFill="1" applyBorder="1" applyAlignment="1">
      <alignment horizontal="left" vertical="center" wrapText="1"/>
    </xf>
    <xf numFmtId="0" fontId="2" fillId="0" borderId="28" xfId="0" applyFont="1" applyBorder="1" applyAlignment="1">
      <alignment wrapText="1"/>
    </xf>
    <xf numFmtId="167" fontId="2" fillId="0" borderId="29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/>
    </xf>
    <xf numFmtId="9" fontId="3" fillId="0" borderId="28" xfId="0" applyNumberFormat="1" applyFont="1" applyBorder="1" applyAlignment="1">
      <alignment horizontal="center" vertical="center"/>
    </xf>
    <xf numFmtId="170" fontId="2" fillId="0" borderId="28" xfId="0" applyNumberFormat="1" applyFont="1" applyBorder="1"/>
    <xf numFmtId="171" fontId="2" fillId="0" borderId="28" xfId="0" applyNumberFormat="1" applyFont="1" applyBorder="1"/>
    <xf numFmtId="170" fontId="3" fillId="0" borderId="28" xfId="0" applyNumberFormat="1" applyFont="1" applyBorder="1" applyAlignment="1">
      <alignment horizontal="center" vertical="center"/>
    </xf>
    <xf numFmtId="10" fontId="3" fillId="0" borderId="28" xfId="0" applyNumberFormat="1" applyFont="1" applyBorder="1" applyAlignment="1">
      <alignment horizontal="center" vertical="center"/>
    </xf>
    <xf numFmtId="1" fontId="2" fillId="0" borderId="31" xfId="0" applyNumberFormat="1" applyFont="1" applyBorder="1"/>
    <xf numFmtId="10" fontId="2" fillId="0" borderId="3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2" borderId="34" xfId="0" applyFont="1" applyFill="1" applyBorder="1" applyAlignment="1">
      <alignment wrapText="1"/>
    </xf>
    <xf numFmtId="10" fontId="3" fillId="2" borderId="34" xfId="0" applyNumberFormat="1" applyFont="1" applyFill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wrapText="1"/>
    </xf>
    <xf numFmtId="0" fontId="3" fillId="0" borderId="34" xfId="0" applyFont="1" applyBorder="1"/>
    <xf numFmtId="9" fontId="3" fillId="0" borderId="34" xfId="0" applyNumberFormat="1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167" fontId="3" fillId="0" borderId="34" xfId="0" applyNumberFormat="1" applyFont="1" applyBorder="1" applyAlignment="1">
      <alignment horizontal="center" vertical="center"/>
    </xf>
    <xf numFmtId="167" fontId="3" fillId="0" borderId="35" xfId="0" applyNumberFormat="1" applyFont="1" applyBorder="1" applyAlignment="1">
      <alignment horizontal="center" vertical="center"/>
    </xf>
    <xf numFmtId="0" fontId="3" fillId="2" borderId="28" xfId="0" applyFont="1" applyFill="1" applyBorder="1" applyAlignment="1">
      <alignment wrapText="1"/>
    </xf>
    <xf numFmtId="0" fontId="3" fillId="2" borderId="28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left"/>
    </xf>
    <xf numFmtId="0" fontId="3" fillId="0" borderId="28" xfId="0" applyFont="1" applyBorder="1" applyAlignment="1">
      <alignment horizontal="center"/>
    </xf>
    <xf numFmtId="0" fontId="2" fillId="0" borderId="31" xfId="0" applyFont="1" applyBorder="1" applyAlignment="1">
      <alignment horizontal="left"/>
    </xf>
    <xf numFmtId="1" fontId="3" fillId="0" borderId="31" xfId="0" applyNumberFormat="1" applyFont="1" applyBorder="1"/>
    <xf numFmtId="0" fontId="3" fillId="0" borderId="31" xfId="0" applyFont="1" applyBorder="1" applyAlignment="1">
      <alignment horizontal="center"/>
    </xf>
    <xf numFmtId="0" fontId="3" fillId="0" borderId="31" xfId="0" applyFont="1" applyBorder="1"/>
    <xf numFmtId="0" fontId="3" fillId="0" borderId="34" xfId="0" applyFont="1" applyBorder="1" applyAlignment="1">
      <alignment horizontal="center" vertical="center"/>
    </xf>
    <xf numFmtId="10" fontId="3" fillId="2" borderId="28" xfId="0" applyNumberFormat="1" applyFont="1" applyFill="1" applyBorder="1" applyAlignment="1">
      <alignment horizontal="center" vertical="center"/>
    </xf>
    <xf numFmtId="10" fontId="3" fillId="0" borderId="34" xfId="0" applyNumberFormat="1" applyFont="1" applyBorder="1" applyAlignment="1">
      <alignment horizontal="center" vertical="center"/>
    </xf>
    <xf numFmtId="167" fontId="2" fillId="2" borderId="28" xfId="0" applyNumberFormat="1" applyFont="1" applyFill="1" applyBorder="1" applyAlignment="1">
      <alignment horizontal="center" vertical="center"/>
    </xf>
    <xf numFmtId="0" fontId="20" fillId="2" borderId="27" xfId="0" applyFont="1" applyFill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34" xfId="0" applyFont="1" applyBorder="1" applyAlignment="1">
      <alignment horizontal="left" vertical="center"/>
    </xf>
    <xf numFmtId="9" fontId="3" fillId="0" borderId="34" xfId="0" applyNumberFormat="1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wrapText="1"/>
    </xf>
    <xf numFmtId="0" fontId="3" fillId="2" borderId="31" xfId="0" applyFont="1" applyFill="1" applyBorder="1" applyAlignment="1">
      <alignment horizontal="center" vertical="center"/>
    </xf>
    <xf numFmtId="10" fontId="3" fillId="2" borderId="31" xfId="0" applyNumberFormat="1" applyFont="1" applyFill="1" applyBorder="1" applyAlignment="1">
      <alignment horizontal="center" vertical="center"/>
    </xf>
    <xf numFmtId="9" fontId="3" fillId="2" borderId="31" xfId="0" applyNumberFormat="1" applyFont="1" applyFill="1" applyBorder="1" applyAlignment="1">
      <alignment horizontal="center" vertical="center"/>
    </xf>
    <xf numFmtId="167" fontId="3" fillId="2" borderId="31" xfId="0" applyNumberFormat="1" applyFont="1" applyFill="1" applyBorder="1" applyAlignment="1">
      <alignment horizontal="center" vertical="center"/>
    </xf>
    <xf numFmtId="167" fontId="2" fillId="2" borderId="31" xfId="0" applyNumberFormat="1" applyFont="1" applyFill="1" applyBorder="1" applyAlignment="1">
      <alignment horizontal="center" vertical="center"/>
    </xf>
    <xf numFmtId="167" fontId="3" fillId="2" borderId="32" xfId="0" applyNumberFormat="1" applyFont="1" applyFill="1" applyBorder="1" applyAlignment="1">
      <alignment horizontal="center" vertical="center"/>
    </xf>
    <xf numFmtId="167" fontId="21" fillId="5" borderId="39" xfId="0" applyNumberFormat="1" applyFont="1" applyFill="1" applyBorder="1" applyAlignment="1">
      <alignment vertical="center"/>
    </xf>
    <xf numFmtId="167" fontId="21" fillId="5" borderId="40" xfId="0" applyNumberFormat="1" applyFont="1" applyFill="1" applyBorder="1" applyAlignment="1">
      <alignment vertical="center"/>
    </xf>
    <xf numFmtId="0" fontId="2" fillId="5" borderId="41" xfId="0" applyFont="1" applyFill="1" applyBorder="1"/>
    <xf numFmtId="43" fontId="2" fillId="0" borderId="0" xfId="0" applyNumberFormat="1" applyFont="1"/>
    <xf numFmtId="9" fontId="2" fillId="3" borderId="29" xfId="0" applyNumberFormat="1" applyFont="1" applyFill="1" applyBorder="1" applyAlignment="1">
      <alignment horizontal="center" vertical="center"/>
    </xf>
    <xf numFmtId="9" fontId="2" fillId="0" borderId="29" xfId="0" applyNumberFormat="1" applyFont="1" applyBorder="1" applyAlignment="1">
      <alignment horizontal="center" vertical="center"/>
    </xf>
    <xf numFmtId="0" fontId="24" fillId="6" borderId="2" xfId="0" applyFont="1" applyFill="1" applyBorder="1"/>
    <xf numFmtId="0" fontId="25" fillId="0" borderId="0" xfId="0" applyFont="1"/>
    <xf numFmtId="0" fontId="23" fillId="6" borderId="2" xfId="0" applyFont="1" applyFill="1" applyBorder="1" applyAlignment="1">
      <alignment horizontal="center" vertical="center" wrapText="1"/>
    </xf>
    <xf numFmtId="172" fontId="24" fillId="6" borderId="2" xfId="0" applyNumberFormat="1" applyFont="1" applyFill="1" applyBorder="1" applyAlignment="1">
      <alignment horizontal="center" vertical="center"/>
    </xf>
    <xf numFmtId="0" fontId="23" fillId="0" borderId="2" xfId="0" applyFont="1" applyBorder="1" applyAlignment="1">
      <alignment horizontal="left" vertical="center" wrapText="1"/>
    </xf>
    <xf numFmtId="0" fontId="25" fillId="0" borderId="2" xfId="0" applyFont="1" applyBorder="1"/>
    <xf numFmtId="0" fontId="26" fillId="0" borderId="2" xfId="0" applyFont="1" applyBorder="1" applyAlignment="1">
      <alignment horizontal="center" vertical="center" wrapText="1"/>
    </xf>
    <xf numFmtId="0" fontId="26" fillId="0" borderId="2" xfId="0" applyFont="1" applyBorder="1" applyAlignment="1">
      <alignment horizontal="left" vertical="center" wrapText="1"/>
    </xf>
    <xf numFmtId="10" fontId="25" fillId="0" borderId="2" xfId="0" applyNumberFormat="1" applyFont="1" applyBorder="1" applyAlignment="1">
      <alignment horizontal="center" vertical="center"/>
    </xf>
    <xf numFmtId="172" fontId="25" fillId="0" borderId="2" xfId="0" applyNumberFormat="1" applyFont="1" applyBorder="1" applyAlignment="1">
      <alignment horizontal="center" vertical="center"/>
    </xf>
    <xf numFmtId="0" fontId="26" fillId="7" borderId="2" xfId="0" applyFont="1" applyFill="1" applyBorder="1" applyAlignment="1">
      <alignment horizontal="center" vertical="center" wrapText="1"/>
    </xf>
    <xf numFmtId="0" fontId="23" fillId="7" borderId="2" xfId="0" applyFont="1" applyFill="1" applyBorder="1" applyAlignment="1">
      <alignment horizontal="left" vertical="center" wrapText="1"/>
    </xf>
    <xf numFmtId="10" fontId="23" fillId="7" borderId="2" xfId="0" applyNumberFormat="1" applyFont="1" applyFill="1" applyBorder="1" applyAlignment="1">
      <alignment horizontal="center" vertical="center" wrapText="1"/>
    </xf>
    <xf numFmtId="172" fontId="24" fillId="8" borderId="2" xfId="0" applyNumberFormat="1" applyFont="1" applyFill="1" applyBorder="1" applyAlignment="1">
      <alignment horizontal="center" vertical="center"/>
    </xf>
    <xf numFmtId="0" fontId="23" fillId="0" borderId="2" xfId="0" applyFont="1" applyBorder="1" applyAlignment="1">
      <alignment horizontal="center" vertical="center" wrapText="1"/>
    </xf>
    <xf numFmtId="0" fontId="23" fillId="9" borderId="2" xfId="0" applyFont="1" applyFill="1" applyBorder="1" applyAlignment="1">
      <alignment horizontal="left" vertical="center" wrapText="1"/>
    </xf>
    <xf numFmtId="0" fontId="26" fillId="9" borderId="2" xfId="0" applyFont="1" applyFill="1" applyBorder="1" applyAlignment="1">
      <alignment horizontal="left" vertical="center" wrapText="1"/>
    </xf>
    <xf numFmtId="0" fontId="26" fillId="6" borderId="2" xfId="0" applyFont="1" applyFill="1" applyBorder="1" applyAlignment="1">
      <alignment horizontal="center" vertical="center" wrapText="1"/>
    </xf>
    <xf numFmtId="0" fontId="23" fillId="6" borderId="2" xfId="0" applyFont="1" applyFill="1" applyBorder="1" applyAlignment="1">
      <alignment horizontal="left" vertical="center" wrapText="1"/>
    </xf>
    <xf numFmtId="10" fontId="23" fillId="6" borderId="2" xfId="0" applyNumberFormat="1" applyFont="1" applyFill="1" applyBorder="1" applyAlignment="1">
      <alignment horizontal="center" vertical="center" wrapText="1"/>
    </xf>
    <xf numFmtId="168" fontId="26" fillId="0" borderId="2" xfId="0" applyNumberFormat="1" applyFont="1" applyBorder="1" applyAlignment="1">
      <alignment horizontal="center" vertical="center" wrapText="1"/>
    </xf>
    <xf numFmtId="0" fontId="27" fillId="0" borderId="2" xfId="0" applyFont="1" applyBorder="1" applyAlignment="1">
      <alignment horizontal="center" vertical="center" wrapText="1"/>
    </xf>
    <xf numFmtId="0" fontId="23" fillId="10" borderId="2" xfId="0" applyFont="1" applyFill="1" applyBorder="1" applyAlignment="1">
      <alignment horizontal="left" vertical="center" wrapText="1"/>
    </xf>
    <xf numFmtId="168" fontId="23" fillId="10" borderId="2" xfId="0" applyNumberFormat="1" applyFont="1" applyFill="1" applyBorder="1" applyAlignment="1">
      <alignment horizontal="center" vertical="center" wrapText="1"/>
    </xf>
    <xf numFmtId="172" fontId="24" fillId="10" borderId="2" xfId="0" applyNumberFormat="1" applyFont="1" applyFill="1" applyBorder="1" applyAlignment="1">
      <alignment horizontal="center" vertical="center"/>
    </xf>
    <xf numFmtId="0" fontId="23" fillId="11" borderId="2" xfId="0" applyFont="1" applyFill="1" applyBorder="1" applyAlignment="1">
      <alignment horizontal="left" vertical="center" wrapText="1"/>
    </xf>
    <xf numFmtId="9" fontId="23" fillId="11" borderId="2" xfId="0" applyNumberFormat="1" applyFont="1" applyFill="1" applyBorder="1" applyAlignment="1">
      <alignment horizontal="center" vertical="center" wrapText="1"/>
    </xf>
    <xf numFmtId="172" fontId="24" fillId="11" borderId="2" xfId="0" applyNumberFormat="1" applyFont="1" applyFill="1" applyBorder="1" applyAlignment="1">
      <alignment horizontal="center" vertical="center"/>
    </xf>
    <xf numFmtId="1" fontId="2" fillId="0" borderId="0" xfId="0" applyNumberFormat="1" applyFont="1"/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46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 wrapText="1"/>
    </xf>
    <xf numFmtId="1" fontId="3" fillId="0" borderId="43" xfId="0" applyNumberFormat="1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2" fillId="0" borderId="49" xfId="0" applyFont="1" applyBorder="1" applyAlignment="1">
      <alignment vertical="center"/>
    </xf>
    <xf numFmtId="166" fontId="2" fillId="0" borderId="49" xfId="0" applyNumberFormat="1" applyFont="1" applyBorder="1" applyAlignment="1">
      <alignment horizontal="center" vertical="center"/>
    </xf>
    <xf numFmtId="14" fontId="2" fillId="0" borderId="49" xfId="0" applyNumberFormat="1" applyFont="1" applyBorder="1" applyAlignment="1">
      <alignment horizontal="center" vertical="center"/>
    </xf>
    <xf numFmtId="2" fontId="2" fillId="0" borderId="49" xfId="0" applyNumberFormat="1" applyFont="1" applyBorder="1" applyAlignment="1">
      <alignment horizontal="center" vertical="center"/>
    </xf>
    <xf numFmtId="166" fontId="2" fillId="0" borderId="50" xfId="0" applyNumberFormat="1" applyFont="1" applyBorder="1" applyAlignment="1">
      <alignment horizontal="center" vertical="center"/>
    </xf>
    <xf numFmtId="0" fontId="2" fillId="0" borderId="51" xfId="0" applyFont="1" applyBorder="1" applyAlignment="1">
      <alignment vertical="center"/>
    </xf>
    <xf numFmtId="0" fontId="2" fillId="0" borderId="52" xfId="0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166" fontId="2" fillId="0" borderId="8" xfId="0" applyNumberFormat="1" applyFont="1" applyBorder="1" applyAlignment="1">
      <alignment horizontal="center" vertical="center"/>
    </xf>
    <xf numFmtId="173" fontId="2" fillId="0" borderId="8" xfId="0" applyNumberFormat="1" applyFont="1" applyBorder="1" applyAlignment="1">
      <alignment vertical="center"/>
    </xf>
    <xf numFmtId="14" fontId="2" fillId="0" borderId="8" xfId="0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0" fontId="2" fillId="0" borderId="53" xfId="0" applyFont="1" applyBorder="1" applyAlignment="1">
      <alignment vertical="center"/>
    </xf>
    <xf numFmtId="1" fontId="19" fillId="0" borderId="8" xfId="0" applyNumberFormat="1" applyFont="1" applyBorder="1" applyAlignment="1">
      <alignment horizontal="center" vertical="center"/>
    </xf>
    <xf numFmtId="166" fontId="3" fillId="0" borderId="57" xfId="0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166" fontId="2" fillId="0" borderId="0" xfId="0" applyNumberFormat="1" applyFont="1"/>
    <xf numFmtId="0" fontId="2" fillId="0" borderId="0" xfId="0" applyFont="1" applyAlignment="1">
      <alignment vertical="center" wrapText="1"/>
    </xf>
    <xf numFmtId="2" fontId="2" fillId="0" borderId="0" xfId="0" applyNumberFormat="1" applyFont="1" applyAlignment="1">
      <alignment vertical="center"/>
    </xf>
    <xf numFmtId="2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vertical="center"/>
    </xf>
    <xf numFmtId="0" fontId="30" fillId="0" borderId="0" xfId="0" applyFont="1" applyAlignment="1">
      <alignment horizontal="center" vertical="center" wrapText="1"/>
    </xf>
    <xf numFmtId="0" fontId="3" fillId="0" borderId="6" xfId="0" applyFont="1" applyBorder="1" applyAlignment="1">
      <alignment horizontal="right" vertical="center" wrapText="1"/>
    </xf>
    <xf numFmtId="2" fontId="32" fillId="0" borderId="2" xfId="0" applyNumberFormat="1" applyFont="1" applyBorder="1" applyAlignment="1">
      <alignment horizontal="center" vertical="center" wrapText="1"/>
    </xf>
    <xf numFmtId="0" fontId="32" fillId="0" borderId="59" xfId="0" applyFont="1" applyBorder="1" applyAlignment="1">
      <alignment horizontal="center" vertical="center"/>
    </xf>
    <xf numFmtId="0" fontId="32" fillId="0" borderId="25" xfId="0" applyFont="1" applyBorder="1" applyAlignment="1">
      <alignment vertical="center" wrapText="1"/>
    </xf>
    <xf numFmtId="0" fontId="32" fillId="0" borderId="60" xfId="0" applyFont="1" applyBorder="1" applyAlignment="1">
      <alignment vertical="center" wrapText="1"/>
    </xf>
    <xf numFmtId="0" fontId="32" fillId="0" borderId="61" xfId="0" applyFont="1" applyBorder="1" applyAlignment="1">
      <alignment horizontal="center" vertical="center"/>
    </xf>
    <xf numFmtId="0" fontId="32" fillId="0" borderId="28" xfId="0" applyFont="1" applyBorder="1" applyAlignment="1">
      <alignment vertical="center" wrapText="1"/>
    </xf>
    <xf numFmtId="0" fontId="32" fillId="0" borderId="62" xfId="0" applyFont="1" applyBorder="1" applyAlignment="1">
      <alignment vertical="center" wrapText="1"/>
    </xf>
    <xf numFmtId="0" fontId="33" fillId="0" borderId="61" xfId="0" applyFont="1" applyBorder="1" applyAlignment="1">
      <alignment horizontal="center" vertical="center"/>
    </xf>
    <xf numFmtId="0" fontId="33" fillId="0" borderId="28" xfId="0" applyFont="1" applyBorder="1" applyAlignment="1">
      <alignment horizontal="left" vertical="center" wrapText="1"/>
    </xf>
    <xf numFmtId="4" fontId="33" fillId="0" borderId="28" xfId="0" applyNumberFormat="1" applyFont="1" applyBorder="1" applyAlignment="1">
      <alignment horizontal="center" vertical="center"/>
    </xf>
    <xf numFmtId="174" fontId="33" fillId="0" borderId="28" xfId="0" applyNumberFormat="1" applyFont="1" applyBorder="1" applyAlignment="1">
      <alignment horizontal="center" vertical="center"/>
    </xf>
    <xf numFmtId="10" fontId="33" fillId="0" borderId="28" xfId="0" applyNumberFormat="1" applyFont="1" applyBorder="1" applyAlignment="1">
      <alignment horizontal="center" vertical="center"/>
    </xf>
    <xf numFmtId="4" fontId="33" fillId="0" borderId="62" xfId="0" applyNumberFormat="1" applyFont="1" applyBorder="1" applyAlignment="1">
      <alignment horizontal="right" vertical="center"/>
    </xf>
    <xf numFmtId="0" fontId="2" fillId="0" borderId="10" xfId="0" applyFont="1" applyBorder="1" applyAlignment="1">
      <alignment vertical="center"/>
    </xf>
    <xf numFmtId="0" fontId="32" fillId="0" borderId="28" xfId="0" applyFont="1" applyBorder="1" applyAlignment="1">
      <alignment horizontal="left" vertical="center" wrapText="1"/>
    </xf>
    <xf numFmtId="2" fontId="33" fillId="0" borderId="28" xfId="0" applyNumberFormat="1" applyFont="1" applyBorder="1" applyAlignment="1">
      <alignment horizontal="center" vertical="center"/>
    </xf>
    <xf numFmtId="0" fontId="33" fillId="0" borderId="61" xfId="0" applyFont="1" applyBorder="1" applyAlignment="1">
      <alignment horizontal="right" vertical="center"/>
    </xf>
    <xf numFmtId="0" fontId="33" fillId="0" borderId="63" xfId="0" applyFont="1" applyBorder="1" applyAlignment="1">
      <alignment horizontal="center" vertical="center"/>
    </xf>
    <xf numFmtId="0" fontId="33" fillId="0" borderId="64" xfId="0" applyFont="1" applyBorder="1" applyAlignment="1">
      <alignment horizontal="left" vertical="center" wrapText="1"/>
    </xf>
    <xf numFmtId="2" fontId="33" fillId="0" borderId="64" xfId="0" applyNumberFormat="1" applyFont="1" applyBorder="1" applyAlignment="1">
      <alignment horizontal="center" vertical="center"/>
    </xf>
    <xf numFmtId="4" fontId="33" fillId="0" borderId="65" xfId="0" applyNumberFormat="1" applyFont="1" applyBorder="1" applyAlignment="1">
      <alignment horizontal="right" vertical="center"/>
    </xf>
    <xf numFmtId="0" fontId="33" fillId="0" borderId="0" xfId="0" applyFont="1" applyAlignment="1">
      <alignment vertical="center"/>
    </xf>
    <xf numFmtId="0" fontId="32" fillId="0" borderId="0" xfId="0" applyFont="1" applyAlignment="1">
      <alignment horizontal="left" vertical="center" wrapText="1"/>
    </xf>
    <xf numFmtId="2" fontId="33" fillId="0" borderId="0" xfId="0" applyNumberFormat="1" applyFont="1" applyAlignment="1">
      <alignment horizontal="center" vertical="center"/>
    </xf>
    <xf numFmtId="1" fontId="33" fillId="0" borderId="0" xfId="0" applyNumberFormat="1" applyFont="1" applyAlignment="1">
      <alignment vertical="center"/>
    </xf>
    <xf numFmtId="2" fontId="2" fillId="0" borderId="0" xfId="0" applyNumberFormat="1" applyFont="1" applyAlignment="1">
      <alignment horizontal="center" vertical="center" wrapText="1"/>
    </xf>
    <xf numFmtId="169" fontId="2" fillId="0" borderId="0" xfId="0" applyNumberFormat="1" applyFont="1" applyAlignment="1">
      <alignment vertical="center" wrapText="1"/>
    </xf>
    <xf numFmtId="169" fontId="2" fillId="0" borderId="0" xfId="0" applyNumberFormat="1" applyFont="1" applyAlignment="1">
      <alignment horizontal="center" vertical="center"/>
    </xf>
    <xf numFmtId="169" fontId="2" fillId="0" borderId="0" xfId="0" applyNumberFormat="1" applyFont="1" applyAlignment="1">
      <alignment horizontal="center" vertical="center" wrapText="1"/>
    </xf>
    <xf numFmtId="0" fontId="29" fillId="5" borderId="2" xfId="0" applyFont="1" applyFill="1" applyBorder="1" applyAlignment="1">
      <alignment horizontal="center" vertical="center" wrapText="1"/>
    </xf>
    <xf numFmtId="0" fontId="29" fillId="5" borderId="67" xfId="0" applyFont="1" applyFill="1" applyBorder="1" applyAlignment="1">
      <alignment horizontal="center" vertical="center" wrapText="1"/>
    </xf>
    <xf numFmtId="0" fontId="29" fillId="0" borderId="7" xfId="0" applyFont="1" applyBorder="1" applyAlignment="1">
      <alignment horizontal="center" vertical="center"/>
    </xf>
    <xf numFmtId="0" fontId="29" fillId="0" borderId="7" xfId="0" applyFont="1" applyBorder="1" applyAlignment="1">
      <alignment horizontal="center" vertical="center" wrapText="1"/>
    </xf>
    <xf numFmtId="0" fontId="33" fillId="0" borderId="8" xfId="0" applyFont="1" applyBorder="1" applyAlignment="1">
      <alignment horizontal="center" vertical="center"/>
    </xf>
    <xf numFmtId="14" fontId="34" fillId="0" borderId="8" xfId="0" applyNumberFormat="1" applyFont="1" applyBorder="1" applyAlignment="1">
      <alignment horizontal="center" vertical="center" wrapText="1"/>
    </xf>
    <xf numFmtId="0" fontId="33" fillId="0" borderId="8" xfId="0" applyFont="1" applyBorder="1" applyAlignment="1">
      <alignment vertical="center"/>
    </xf>
    <xf numFmtId="0" fontId="34" fillId="0" borderId="8" xfId="0" applyFont="1" applyBorder="1" applyAlignment="1">
      <alignment horizontal="center" vertical="center" wrapText="1"/>
    </xf>
    <xf numFmtId="169" fontId="34" fillId="0" borderId="8" xfId="0" applyNumberFormat="1" applyFont="1" applyBorder="1" applyAlignment="1">
      <alignment horizontal="center" vertical="center" wrapText="1"/>
    </xf>
    <xf numFmtId="169" fontId="33" fillId="0" borderId="8" xfId="0" applyNumberFormat="1" applyFont="1" applyBorder="1" applyAlignment="1">
      <alignment horizontal="center" vertical="center"/>
    </xf>
    <xf numFmtId="175" fontId="33" fillId="0" borderId="8" xfId="0" applyNumberFormat="1" applyFont="1" applyBorder="1" applyAlignment="1">
      <alignment horizontal="center" vertical="center"/>
    </xf>
    <xf numFmtId="49" fontId="33" fillId="0" borderId="8" xfId="0" applyNumberFormat="1" applyFont="1" applyBorder="1" applyAlignment="1">
      <alignment horizontal="left" vertical="center"/>
    </xf>
    <xf numFmtId="0" fontId="33" fillId="0" borderId="8" xfId="0" applyFont="1" applyBorder="1" applyAlignment="1">
      <alignment horizontal="left" vertical="center"/>
    </xf>
    <xf numFmtId="49" fontId="33" fillId="0" borderId="8" xfId="0" applyNumberFormat="1" applyFont="1" applyBorder="1" applyAlignment="1">
      <alignment horizontal="left" vertical="center" wrapText="1"/>
    </xf>
    <xf numFmtId="0" fontId="33" fillId="0" borderId="9" xfId="0" applyFont="1" applyBorder="1" applyAlignment="1">
      <alignment horizontal="center" vertical="center"/>
    </xf>
    <xf numFmtId="0" fontId="33" fillId="5" borderId="2" xfId="0" applyFont="1" applyFill="1" applyBorder="1" applyAlignment="1">
      <alignment horizontal="center" vertical="center"/>
    </xf>
    <xf numFmtId="169" fontId="32" fillId="5" borderId="2" xfId="0" applyNumberFormat="1" applyFont="1" applyFill="1" applyBorder="1" applyAlignment="1">
      <alignment horizontal="center" vertical="center"/>
    </xf>
    <xf numFmtId="175" fontId="32" fillId="5" borderId="2" xfId="0" applyNumberFormat="1" applyFont="1" applyFill="1" applyBorder="1" applyAlignment="1">
      <alignment horizontal="center" vertical="center"/>
    </xf>
    <xf numFmtId="0" fontId="35" fillId="0" borderId="0" xfId="0" applyFont="1" applyAlignment="1">
      <alignment vertical="center"/>
    </xf>
    <xf numFmtId="0" fontId="3" fillId="0" borderId="0" xfId="0" applyFont="1" applyAlignment="1">
      <alignment horizontal="right" vertical="center" wrapText="1"/>
    </xf>
    <xf numFmtId="2" fontId="39" fillId="0" borderId="72" xfId="0" applyNumberFormat="1" applyFont="1" applyBorder="1" applyAlignment="1">
      <alignment horizontal="center" vertical="center" wrapText="1"/>
    </xf>
    <xf numFmtId="2" fontId="39" fillId="0" borderId="73" xfId="0" applyNumberFormat="1" applyFont="1" applyBorder="1" applyAlignment="1">
      <alignment horizontal="center" vertical="center" wrapText="1"/>
    </xf>
    <xf numFmtId="2" fontId="39" fillId="0" borderId="74" xfId="0" applyNumberFormat="1" applyFont="1" applyBorder="1" applyAlignment="1">
      <alignment horizontal="center" vertical="center" wrapText="1"/>
    </xf>
    <xf numFmtId="2" fontId="32" fillId="0" borderId="74" xfId="0" applyNumberFormat="1" applyFont="1" applyBorder="1" applyAlignment="1">
      <alignment horizontal="center" vertical="center" wrapText="1"/>
    </xf>
    <xf numFmtId="0" fontId="32" fillId="0" borderId="33" xfId="0" applyFont="1" applyBorder="1" applyAlignment="1">
      <alignment horizontal="center" vertical="center" wrapText="1"/>
    </xf>
    <xf numFmtId="0" fontId="29" fillId="0" borderId="34" xfId="0" applyFont="1" applyBorder="1" applyAlignment="1">
      <alignment horizontal="center" vertical="center" wrapText="1"/>
    </xf>
    <xf numFmtId="2" fontId="32" fillId="0" borderId="76" xfId="0" applyNumberFormat="1" applyFont="1" applyBorder="1" applyAlignment="1">
      <alignment horizontal="center" vertical="center" wrapText="1"/>
    </xf>
    <xf numFmtId="2" fontId="32" fillId="0" borderId="77" xfId="0" applyNumberFormat="1" applyFont="1" applyBorder="1" applyAlignment="1">
      <alignment horizontal="center" vertical="center" wrapText="1"/>
    </xf>
    <xf numFmtId="2" fontId="32" fillId="0" borderId="78" xfId="0" applyNumberFormat="1" applyFont="1" applyBorder="1" applyAlignment="1">
      <alignment horizontal="center" vertical="center" wrapText="1"/>
    </xf>
    <xf numFmtId="0" fontId="29" fillId="0" borderId="77" xfId="0" applyFont="1" applyBorder="1" applyAlignment="1">
      <alignment horizontal="center" vertical="center"/>
    </xf>
    <xf numFmtId="0" fontId="33" fillId="0" borderId="27" xfId="0" applyFont="1" applyBorder="1" applyAlignment="1">
      <alignment horizontal="right" vertical="center"/>
    </xf>
    <xf numFmtId="0" fontId="33" fillId="0" borderId="28" xfId="0" applyFont="1" applyBorder="1" applyAlignment="1">
      <alignment vertical="center" wrapText="1"/>
    </xf>
    <xf numFmtId="0" fontId="40" fillId="0" borderId="28" xfId="0" applyFont="1" applyBorder="1" applyAlignment="1">
      <alignment horizontal="center" vertical="center" wrapText="1"/>
    </xf>
    <xf numFmtId="174" fontId="33" fillId="0" borderId="29" xfId="0" applyNumberFormat="1" applyFont="1" applyBorder="1" applyAlignment="1">
      <alignment horizontal="center" vertical="center"/>
    </xf>
    <xf numFmtId="174" fontId="33" fillId="0" borderId="27" xfId="0" applyNumberFormat="1" applyFont="1" applyBorder="1" applyAlignment="1">
      <alignment horizontal="center" vertical="center"/>
    </xf>
    <xf numFmtId="4" fontId="33" fillId="0" borderId="27" xfId="0" applyNumberFormat="1" applyFont="1" applyBorder="1" applyAlignment="1">
      <alignment horizontal="center" vertical="center"/>
    </xf>
    <xf numFmtId="176" fontId="33" fillId="0" borderId="28" xfId="0" applyNumberFormat="1" applyFont="1" applyBorder="1" applyAlignment="1">
      <alignment horizontal="center" vertical="center"/>
    </xf>
    <xf numFmtId="176" fontId="33" fillId="0" borderId="29" xfId="0" applyNumberFormat="1" applyFont="1" applyBorder="1" applyAlignment="1">
      <alignment horizontal="center" vertical="center"/>
    </xf>
    <xf numFmtId="0" fontId="2" fillId="0" borderId="29" xfId="0" applyFont="1" applyBorder="1" applyAlignment="1">
      <alignment vertical="center"/>
    </xf>
    <xf numFmtId="0" fontId="2" fillId="0" borderId="29" xfId="0" applyFont="1" applyBorder="1" applyAlignment="1">
      <alignment vertical="center"/>
    </xf>
    <xf numFmtId="0" fontId="33" fillId="0" borderId="78" xfId="0" applyFont="1" applyBorder="1" applyAlignment="1">
      <alignment horizontal="center" vertical="center"/>
    </xf>
    <xf numFmtId="0" fontId="33" fillId="0" borderId="76" xfId="0" applyFont="1" applyBorder="1" applyAlignment="1">
      <alignment horizontal="left" vertical="center" wrapText="1"/>
    </xf>
    <xf numFmtId="174" fontId="33" fillId="0" borderId="76" xfId="0" applyNumberFormat="1" applyFont="1" applyBorder="1" applyAlignment="1">
      <alignment horizontal="center" vertical="center"/>
    </xf>
    <xf numFmtId="174" fontId="33" fillId="0" borderId="77" xfId="0" applyNumberFormat="1" applyFont="1" applyBorder="1" applyAlignment="1">
      <alignment horizontal="center" vertical="center"/>
    </xf>
    <xf numFmtId="174" fontId="33" fillId="0" borderId="78" xfId="0" applyNumberFormat="1" applyFont="1" applyBorder="1" applyAlignment="1">
      <alignment horizontal="center" vertical="center"/>
    </xf>
    <xf numFmtId="0" fontId="2" fillId="0" borderId="77" xfId="0" applyFont="1" applyBorder="1" applyAlignment="1">
      <alignment vertical="center"/>
    </xf>
    <xf numFmtId="2" fontId="29" fillId="5" borderId="80" xfId="0" applyNumberFormat="1" applyFont="1" applyFill="1" applyBorder="1" applyAlignment="1">
      <alignment horizontal="center" vertical="center"/>
    </xf>
    <xf numFmtId="2" fontId="29" fillId="5" borderId="81" xfId="0" applyNumberFormat="1" applyFont="1" applyFill="1" applyBorder="1" applyAlignment="1">
      <alignment horizontal="center" vertical="center"/>
    </xf>
    <xf numFmtId="2" fontId="29" fillId="5" borderId="82" xfId="0" applyNumberFormat="1" applyFont="1" applyFill="1" applyBorder="1" applyAlignment="1">
      <alignment horizontal="center" vertical="center"/>
    </xf>
    <xf numFmtId="2" fontId="29" fillId="5" borderId="41" xfId="0" applyNumberFormat="1" applyFont="1" applyFill="1" applyBorder="1" applyAlignment="1">
      <alignment horizontal="center" vertical="center"/>
    </xf>
    <xf numFmtId="2" fontId="29" fillId="5" borderId="83" xfId="0" applyNumberFormat="1" applyFont="1" applyFill="1" applyBorder="1" applyAlignment="1">
      <alignment horizontal="center" vertical="center"/>
    </xf>
    <xf numFmtId="0" fontId="2" fillId="5" borderId="84" xfId="0" applyFont="1" applyFill="1" applyBorder="1" applyAlignment="1">
      <alignment vertical="center"/>
    </xf>
    <xf numFmtId="0" fontId="32" fillId="0" borderId="85" xfId="0" applyFont="1" applyBorder="1" applyAlignment="1">
      <alignment horizontal="center" vertical="center" wrapText="1"/>
    </xf>
    <xf numFmtId="0" fontId="32" fillId="0" borderId="86" xfId="0" applyFont="1" applyBorder="1" applyAlignment="1">
      <alignment horizontal="center" vertical="center"/>
    </xf>
    <xf numFmtId="0" fontId="29" fillId="0" borderId="86" xfId="0" applyFont="1" applyBorder="1" applyAlignment="1">
      <alignment horizontal="center" vertical="center" wrapText="1"/>
    </xf>
    <xf numFmtId="2" fontId="32" fillId="0" borderId="86" xfId="0" applyNumberFormat="1" applyFont="1" applyBorder="1" applyAlignment="1">
      <alignment horizontal="center" vertical="center" wrapText="1"/>
    </xf>
    <xf numFmtId="0" fontId="29" fillId="0" borderId="87" xfId="0" applyFont="1" applyBorder="1" applyAlignment="1">
      <alignment horizontal="center" vertical="center"/>
    </xf>
    <xf numFmtId="0" fontId="40" fillId="0" borderId="88" xfId="0" applyFont="1" applyBorder="1" applyAlignment="1">
      <alignment horizontal="center" vertical="center"/>
    </xf>
    <xf numFmtId="14" fontId="40" fillId="0" borderId="89" xfId="0" applyNumberFormat="1" applyFont="1" applyBorder="1" applyAlignment="1">
      <alignment horizontal="center" vertical="center"/>
    </xf>
    <xf numFmtId="0" fontId="40" fillId="0" borderId="89" xfId="0" applyFont="1" applyBorder="1" applyAlignment="1">
      <alignment horizontal="center" vertical="center"/>
    </xf>
    <xf numFmtId="0" fontId="40" fillId="0" borderId="89" xfId="0" applyFont="1" applyBorder="1" applyAlignment="1">
      <alignment vertical="center" wrapText="1"/>
    </xf>
    <xf numFmtId="169" fontId="40" fillId="0" borderId="89" xfId="0" applyNumberFormat="1" applyFont="1" applyBorder="1" applyAlignment="1">
      <alignment horizontal="center" vertical="center" wrapText="1"/>
    </xf>
    <xf numFmtId="0" fontId="4" fillId="0" borderId="90" xfId="0" applyFont="1" applyBorder="1" applyAlignment="1">
      <alignment vertical="center"/>
    </xf>
    <xf numFmtId="0" fontId="40" fillId="0" borderId="61" xfId="0" applyFont="1" applyBorder="1" applyAlignment="1">
      <alignment horizontal="center" vertical="center"/>
    </xf>
    <xf numFmtId="14" fontId="40" fillId="0" borderId="28" xfId="0" applyNumberFormat="1" applyFont="1" applyBorder="1" applyAlignment="1">
      <alignment horizontal="center" vertical="center"/>
    </xf>
    <xf numFmtId="0" fontId="40" fillId="0" borderId="28" xfId="0" applyFont="1" applyBorder="1" applyAlignment="1">
      <alignment horizontal="center" vertical="center"/>
    </xf>
    <xf numFmtId="0" fontId="40" fillId="0" borderId="28" xfId="0" applyFont="1" applyBorder="1" applyAlignment="1">
      <alignment vertical="center" wrapText="1"/>
    </xf>
    <xf numFmtId="0" fontId="4" fillId="0" borderId="62" xfId="0" applyFont="1" applyBorder="1" applyAlignment="1">
      <alignment vertical="center"/>
    </xf>
    <xf numFmtId="0" fontId="4" fillId="0" borderId="62" xfId="0" applyFont="1" applyBorder="1" applyAlignment="1">
      <alignment vertical="center"/>
    </xf>
    <xf numFmtId="0" fontId="40" fillId="0" borderId="28" xfId="0" applyFont="1" applyBorder="1" applyAlignment="1">
      <alignment horizontal="left" vertical="center" wrapText="1"/>
    </xf>
    <xf numFmtId="0" fontId="40" fillId="0" borderId="92" xfId="0" applyFont="1" applyBorder="1" applyAlignment="1">
      <alignment horizontal="left" vertical="center" wrapText="1"/>
    </xf>
    <xf numFmtId="169" fontId="40" fillId="0" borderId="76" xfId="0" applyNumberFormat="1" applyFont="1" applyBorder="1" applyAlignment="1">
      <alignment horizontal="center" vertical="center" wrapText="1"/>
    </xf>
    <xf numFmtId="0" fontId="4" fillId="0" borderId="94" xfId="0" applyFont="1" applyBorder="1" applyAlignment="1">
      <alignment vertical="center"/>
    </xf>
    <xf numFmtId="0" fontId="40" fillId="0" borderId="24" xfId="0" applyFont="1" applyBorder="1" applyAlignment="1">
      <alignment horizontal="center" vertical="center"/>
    </xf>
    <xf numFmtId="0" fontId="40" fillId="0" borderId="89" xfId="0" applyFont="1" applyBorder="1" applyAlignment="1">
      <alignment horizontal="left" vertical="center" wrapText="1"/>
    </xf>
    <xf numFmtId="174" fontId="40" fillId="0" borderId="89" xfId="0" applyNumberFormat="1" applyFont="1" applyBorder="1" applyAlignment="1">
      <alignment horizontal="center" vertical="center"/>
    </xf>
    <xf numFmtId="2" fontId="32" fillId="0" borderId="64" xfId="0" applyNumberFormat="1" applyFont="1" applyBorder="1" applyAlignment="1">
      <alignment horizontal="center" vertical="center"/>
    </xf>
    <xf numFmtId="0" fontId="2" fillId="0" borderId="65" xfId="0" applyFont="1" applyBorder="1" applyAlignment="1">
      <alignment vertical="center"/>
    </xf>
    <xf numFmtId="0" fontId="1" fillId="0" borderId="4" xfId="0" applyFont="1" applyBorder="1"/>
    <xf numFmtId="0" fontId="1" fillId="0" borderId="5" xfId="0" applyFont="1" applyBorder="1"/>
    <xf numFmtId="0" fontId="3" fillId="0" borderId="16" xfId="0" applyFont="1" applyBorder="1" applyAlignment="1">
      <alignment horizontal="center" vertical="center"/>
    </xf>
    <xf numFmtId="0" fontId="1" fillId="0" borderId="21" xfId="0" applyFont="1" applyBorder="1"/>
    <xf numFmtId="0" fontId="7" fillId="0" borderId="3" xfId="0" applyFont="1" applyBorder="1" applyAlignment="1">
      <alignment horizontal="right" vertical="center"/>
    </xf>
    <xf numFmtId="0" fontId="3" fillId="0" borderId="19" xfId="0" applyFont="1" applyBorder="1" applyAlignment="1">
      <alignment horizontal="center" vertical="center" wrapText="1"/>
    </xf>
    <xf numFmtId="0" fontId="1" fillId="0" borderId="22" xfId="0" applyFont="1" applyBorder="1"/>
    <xf numFmtId="2" fontId="17" fillId="0" borderId="0" xfId="0" applyNumberFormat="1" applyFont="1" applyAlignment="1">
      <alignment horizontal="center" vertical="center"/>
    </xf>
    <xf numFmtId="0" fontId="0" fillId="0" borderId="0" xfId="0" applyFont="1" applyAlignment="1"/>
    <xf numFmtId="0" fontId="3" fillId="0" borderId="16" xfId="0" applyFont="1" applyBorder="1" applyAlignment="1">
      <alignment horizontal="center" vertical="center" wrapText="1"/>
    </xf>
    <xf numFmtId="0" fontId="1" fillId="0" borderId="18" xfId="0" applyFont="1" applyBorder="1"/>
    <xf numFmtId="0" fontId="5" fillId="0" borderId="0" xfId="0" applyFont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20" xfId="0" applyFont="1" applyBorder="1"/>
    <xf numFmtId="0" fontId="21" fillId="5" borderId="36" xfId="0" applyFont="1" applyFill="1" applyBorder="1" applyAlignment="1">
      <alignment horizontal="right" vertical="center"/>
    </xf>
    <xf numFmtId="0" fontId="1" fillId="0" borderId="37" xfId="0" applyFont="1" applyBorder="1"/>
    <xf numFmtId="0" fontId="1" fillId="0" borderId="38" xfId="0" applyFont="1" applyBorder="1"/>
    <xf numFmtId="0" fontId="15" fillId="2" borderId="12" xfId="0" applyFont="1" applyFill="1" applyBorder="1" applyAlignment="1">
      <alignment horizontal="left" vertical="center"/>
    </xf>
    <xf numFmtId="0" fontId="1" fillId="0" borderId="13" xfId="0" applyFont="1" applyBorder="1"/>
    <xf numFmtId="0" fontId="1" fillId="0" borderId="14" xfId="0" applyFont="1" applyBorder="1"/>
    <xf numFmtId="0" fontId="22" fillId="6" borderId="3" xfId="0" applyFont="1" applyFill="1" applyBorder="1" applyAlignment="1">
      <alignment horizontal="left" vertical="center"/>
    </xf>
    <xf numFmtId="165" fontId="7" fillId="6" borderId="3" xfId="0" applyNumberFormat="1" applyFont="1" applyFill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23" fillId="0" borderId="42" xfId="0" applyFont="1" applyBorder="1" applyAlignment="1">
      <alignment horizontal="center" vertical="center" wrapText="1"/>
    </xf>
    <xf numFmtId="0" fontId="1" fillId="0" borderId="43" xfId="0" applyFont="1" applyBorder="1"/>
    <xf numFmtId="0" fontId="23" fillId="6" borderId="3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1" fillId="0" borderId="45" xfId="0" applyFont="1" applyBorder="1"/>
    <xf numFmtId="0" fontId="3" fillId="0" borderId="19" xfId="0" applyFont="1" applyBorder="1" applyAlignment="1">
      <alignment horizontal="center" vertical="center"/>
    </xf>
    <xf numFmtId="0" fontId="7" fillId="0" borderId="54" xfId="0" applyFont="1" applyBorder="1" applyAlignment="1">
      <alignment horizontal="left" vertical="center"/>
    </xf>
    <xf numFmtId="0" fontId="1" fillId="0" borderId="55" xfId="0" applyFont="1" applyBorder="1"/>
    <xf numFmtId="0" fontId="1" fillId="0" borderId="56" xfId="0" applyFont="1" applyBorder="1"/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28" fillId="0" borderId="44" xfId="0" applyFont="1" applyBorder="1" applyAlignment="1">
      <alignment horizontal="left" vertical="center"/>
    </xf>
    <xf numFmtId="0" fontId="1" fillId="0" borderId="44" xfId="0" applyFont="1" applyBorder="1"/>
    <xf numFmtId="1" fontId="3" fillId="0" borderId="16" xfId="0" applyNumberFormat="1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32" fillId="0" borderId="42" xfId="0" applyFont="1" applyBorder="1" applyAlignment="1">
      <alignment horizontal="center" vertical="center" wrapText="1"/>
    </xf>
    <xf numFmtId="2" fontId="32" fillId="0" borderId="42" xfId="0" applyNumberFormat="1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31" fillId="0" borderId="3" xfId="0" applyFont="1" applyBorder="1" applyAlignment="1">
      <alignment horizontal="left" vertical="center" wrapText="1"/>
    </xf>
    <xf numFmtId="0" fontId="32" fillId="0" borderId="3" xfId="0" applyFont="1" applyBorder="1" applyAlignment="1">
      <alignment horizontal="center" vertical="center" wrapText="1"/>
    </xf>
    <xf numFmtId="1" fontId="32" fillId="0" borderId="42" xfId="0" applyNumberFormat="1" applyFont="1" applyBorder="1" applyAlignment="1">
      <alignment horizontal="center" vertical="center" wrapText="1"/>
    </xf>
    <xf numFmtId="0" fontId="32" fillId="0" borderId="42" xfId="0" applyFont="1" applyBorder="1" applyAlignment="1">
      <alignment horizontal="center" vertical="center"/>
    </xf>
    <xf numFmtId="0" fontId="29" fillId="0" borderId="3" xfId="0" applyFont="1" applyBorder="1" applyAlignment="1">
      <alignment horizontal="left" vertical="center" wrapText="1"/>
    </xf>
    <xf numFmtId="0" fontId="29" fillId="5" borderId="42" xfId="0" applyFont="1" applyFill="1" applyBorder="1" applyAlignment="1">
      <alignment horizontal="center" vertical="center" wrapText="1"/>
    </xf>
    <xf numFmtId="0" fontId="29" fillId="5" borderId="3" xfId="0" applyFont="1" applyFill="1" applyBorder="1" applyAlignment="1">
      <alignment horizontal="center" vertical="center" wrapText="1"/>
    </xf>
    <xf numFmtId="0" fontId="1" fillId="0" borderId="66" xfId="0" applyFont="1" applyBorder="1"/>
    <xf numFmtId="0" fontId="32" fillId="5" borderId="3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0" xfId="0" applyFont="1" applyAlignment="1">
      <alignment horizontal="left" vertical="center"/>
    </xf>
    <xf numFmtId="0" fontId="32" fillId="0" borderId="69" xfId="0" applyFont="1" applyBorder="1" applyAlignment="1">
      <alignment horizontal="center" vertical="center" wrapText="1"/>
    </xf>
    <xf numFmtId="0" fontId="1" fillId="0" borderId="68" xfId="0" applyFont="1" applyBorder="1"/>
    <xf numFmtId="0" fontId="32" fillId="0" borderId="19" xfId="0" applyFont="1" applyBorder="1" applyAlignment="1">
      <alignment horizontal="center" vertical="center"/>
    </xf>
    <xf numFmtId="0" fontId="1" fillId="0" borderId="75" xfId="0" applyFont="1" applyBorder="1"/>
    <xf numFmtId="0" fontId="32" fillId="0" borderId="15" xfId="0" applyFont="1" applyBorder="1" applyAlignment="1">
      <alignment horizontal="center" vertical="center" wrapText="1"/>
    </xf>
    <xf numFmtId="0" fontId="1" fillId="0" borderId="70" xfId="0" applyFont="1" applyBorder="1"/>
    <xf numFmtId="0" fontId="32" fillId="0" borderId="16" xfId="0" applyFont="1" applyBorder="1" applyAlignment="1">
      <alignment horizontal="center" vertical="center" wrapText="1"/>
    </xf>
    <xf numFmtId="0" fontId="1" fillId="0" borderId="71" xfId="0" applyFont="1" applyBorder="1"/>
    <xf numFmtId="0" fontId="32" fillId="0" borderId="0" xfId="0" applyFont="1" applyAlignment="1">
      <alignment horizontal="center" vertical="center" wrapText="1"/>
    </xf>
    <xf numFmtId="0" fontId="36" fillId="0" borderId="0" xfId="0" applyFont="1" applyAlignment="1">
      <alignment horizontal="center" vertical="center" wrapText="1"/>
    </xf>
    <xf numFmtId="0" fontId="37" fillId="5" borderId="3" xfId="0" applyFont="1" applyFill="1" applyBorder="1" applyAlignment="1">
      <alignment horizontal="left" vertical="center" wrapText="1"/>
    </xf>
    <xf numFmtId="0" fontId="38" fillId="5" borderId="3" xfId="0" applyFont="1" applyFill="1" applyBorder="1" applyAlignment="1">
      <alignment horizontal="center" vertical="center" wrapText="1"/>
    </xf>
    <xf numFmtId="0" fontId="32" fillId="5" borderId="36" xfId="0" applyFont="1" applyFill="1" applyBorder="1" applyAlignment="1">
      <alignment horizontal="center" vertical="center"/>
    </xf>
    <xf numFmtId="0" fontId="1" fillId="0" borderId="79" xfId="0" applyFont="1" applyBorder="1"/>
    <xf numFmtId="0" fontId="32" fillId="0" borderId="17" xfId="0" applyFont="1" applyBorder="1" applyAlignment="1">
      <alignment horizontal="center" vertical="center" wrapText="1"/>
    </xf>
    <xf numFmtId="14" fontId="40" fillId="0" borderId="92" xfId="0" applyNumberFormat="1" applyFont="1" applyBorder="1" applyAlignment="1">
      <alignment horizontal="center" vertical="center"/>
    </xf>
    <xf numFmtId="0" fontId="1" fillId="0" borderId="89" xfId="0" applyFont="1" applyBorder="1"/>
    <xf numFmtId="0" fontId="40" fillId="0" borderId="91" xfId="0" applyFont="1" applyBorder="1" applyAlignment="1">
      <alignment horizontal="center" vertical="center"/>
    </xf>
    <xf numFmtId="0" fontId="1" fillId="0" borderId="88" xfId="0" applyFont="1" applyBorder="1"/>
    <xf numFmtId="0" fontId="1" fillId="0" borderId="93" xfId="0" applyFont="1" applyBorder="1"/>
    <xf numFmtId="0" fontId="1" fillId="0" borderId="76" xfId="0" applyFont="1" applyBorder="1"/>
    <xf numFmtId="0" fontId="42" fillId="0" borderId="3" xfId="0" applyFont="1" applyBorder="1" applyAlignment="1">
      <alignment horizontal="right" vertical="center" wrapText="1"/>
    </xf>
    <xf numFmtId="0" fontId="40" fillId="0" borderId="92" xfId="0" applyFont="1" applyBorder="1" applyAlignment="1">
      <alignment horizontal="center" vertical="center"/>
    </xf>
    <xf numFmtId="0" fontId="32" fillId="0" borderId="95" xfId="0" applyFont="1" applyBorder="1" applyAlignment="1">
      <alignment horizontal="center" vertical="center"/>
    </xf>
    <xf numFmtId="0" fontId="1" fillId="0" borderId="96" xfId="0" applyFont="1" applyBorder="1"/>
    <xf numFmtId="0" fontId="1" fillId="0" borderId="97" xfId="0" applyFont="1" applyBorder="1"/>
    <xf numFmtId="0" fontId="41" fillId="0" borderId="3" xfId="0" applyFont="1" applyBorder="1" applyAlignment="1">
      <alignment horizontal="center" vertical="center" wrapText="1"/>
    </xf>
    <xf numFmtId="0" fontId="3" fillId="0" borderId="99" xfId="0" applyFont="1" applyBorder="1" applyAlignment="1">
      <alignment horizontal="center" vertical="center" wrapText="1"/>
    </xf>
    <xf numFmtId="0" fontId="1" fillId="0" borderId="11" xfId="0" applyFont="1" applyBorder="1"/>
    <xf numFmtId="167" fontId="7" fillId="2" borderId="100" xfId="0" applyNumberFormat="1" applyFont="1" applyFill="1" applyBorder="1" applyAlignment="1">
      <alignment horizontal="center" vertical="center"/>
    </xf>
    <xf numFmtId="167" fontId="3" fillId="2" borderId="101" xfId="0" applyNumberFormat="1" applyFont="1" applyFill="1" applyBorder="1" applyAlignment="1">
      <alignment vertical="center"/>
    </xf>
    <xf numFmtId="167" fontId="18" fillId="3" borderId="101" xfId="0" applyNumberFormat="1" applyFont="1" applyFill="1" applyBorder="1" applyAlignment="1">
      <alignment vertical="center"/>
    </xf>
    <xf numFmtId="167" fontId="19" fillId="3" borderId="101" xfId="0" applyNumberFormat="1" applyFont="1" applyFill="1" applyBorder="1" applyAlignment="1">
      <alignment vertical="center"/>
    </xf>
    <xf numFmtId="167" fontId="3" fillId="3" borderId="101" xfId="0" applyNumberFormat="1" applyFont="1" applyFill="1" applyBorder="1" applyAlignment="1">
      <alignment vertical="center"/>
    </xf>
    <xf numFmtId="167" fontId="3" fillId="3" borderId="102" xfId="0" applyNumberFormat="1" applyFont="1" applyFill="1" applyBorder="1" applyAlignment="1">
      <alignment vertical="center"/>
    </xf>
    <xf numFmtId="167" fontId="2" fillId="0" borderId="14" xfId="0" applyNumberFormat="1" applyFont="1" applyBorder="1"/>
    <xf numFmtId="167" fontId="7" fillId="2" borderId="103" xfId="0" applyNumberFormat="1" applyFont="1" applyFill="1" applyBorder="1" applyAlignment="1">
      <alignment horizontal="center" vertical="center"/>
    </xf>
    <xf numFmtId="0" fontId="2" fillId="0" borderId="101" xfId="0" applyFont="1" applyBorder="1"/>
    <xf numFmtId="167" fontId="3" fillId="2" borderId="101" xfId="0" applyNumberFormat="1" applyFont="1" applyFill="1" applyBorder="1" applyAlignment="1">
      <alignment horizontal="center" vertical="center"/>
    </xf>
    <xf numFmtId="167" fontId="3" fillId="4" borderId="101" xfId="0" applyNumberFormat="1" applyFont="1" applyFill="1" applyBorder="1" applyAlignment="1">
      <alignment horizontal="center" vertical="center"/>
    </xf>
    <xf numFmtId="167" fontId="2" fillId="3" borderId="101" xfId="0" applyNumberFormat="1" applyFont="1" applyFill="1" applyBorder="1"/>
    <xf numFmtId="167" fontId="2" fillId="0" borderId="101" xfId="0" applyNumberFormat="1" applyFont="1" applyBorder="1"/>
    <xf numFmtId="167" fontId="2" fillId="0" borderId="102" xfId="0" applyNumberFormat="1" applyFont="1" applyBorder="1"/>
    <xf numFmtId="167" fontId="3" fillId="2" borderId="103" xfId="0" applyNumberFormat="1" applyFont="1" applyFill="1" applyBorder="1" applyAlignment="1">
      <alignment horizontal="center" vertical="center"/>
    </xf>
    <xf numFmtId="167" fontId="2" fillId="3" borderId="102" xfId="0" applyNumberFormat="1" applyFont="1" applyFill="1" applyBorder="1"/>
    <xf numFmtId="167" fontId="2" fillId="0" borderId="101" xfId="0" applyNumberFormat="1" applyFont="1" applyBorder="1" applyAlignment="1">
      <alignment vertical="center"/>
    </xf>
    <xf numFmtId="0" fontId="2" fillId="0" borderId="14" xfId="0" applyFont="1" applyBorder="1"/>
    <xf numFmtId="167" fontId="3" fillId="0" borderId="103" xfId="0" applyNumberFormat="1" applyFont="1" applyBorder="1" applyAlignment="1">
      <alignment horizontal="center" vertical="center"/>
    </xf>
    <xf numFmtId="167" fontId="3" fillId="2" borderId="102" xfId="0" applyNumberFormat="1" applyFont="1" applyFill="1" applyBorder="1" applyAlignment="1">
      <alignment horizontal="center" vertical="center"/>
    </xf>
    <xf numFmtId="167" fontId="21" fillId="5" borderId="82" xfId="0" applyNumberFormat="1" applyFont="1" applyFill="1" applyBorder="1" applyAlignment="1">
      <alignment vertical="center"/>
    </xf>
    <xf numFmtId="0" fontId="43" fillId="0" borderId="98" xfId="0" applyFont="1" applyBorder="1" applyAlignment="1">
      <alignment horizontal="center" vertical="center"/>
    </xf>
    <xf numFmtId="0" fontId="0" fillId="0" borderId="98" xfId="0" applyFont="1" applyBorder="1" applyAlignment="1"/>
    <xf numFmtId="0" fontId="44" fillId="0" borderId="1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828"/>
  <sheetViews>
    <sheetView showGridLines="0" tabSelected="1" topLeftCell="D1" workbookViewId="0">
      <selection activeCell="J8" sqref="J8"/>
    </sheetView>
  </sheetViews>
  <sheetFormatPr defaultColWidth="14.453125" defaultRowHeight="15" customHeight="1"/>
  <cols>
    <col min="1" max="1" width="2.7265625" customWidth="1"/>
    <col min="2" max="2" width="8.7265625" customWidth="1"/>
    <col min="3" max="3" width="44.7265625" customWidth="1"/>
    <col min="4" max="4" width="9.08984375" customWidth="1"/>
    <col min="5" max="5" width="5.7265625" customWidth="1"/>
    <col min="6" max="6" width="15.7265625" customWidth="1"/>
    <col min="7" max="7" width="11.7265625" customWidth="1"/>
    <col min="8" max="8" width="23.54296875" customWidth="1"/>
    <col min="9" max="10" width="21.7265625" customWidth="1"/>
    <col min="11" max="11" width="20.90625" bestFit="1" customWidth="1"/>
    <col min="12" max="12" width="27.1796875" customWidth="1"/>
  </cols>
  <sheetData>
    <row r="1" spans="1:12" ht="21.75" customHeight="1">
      <c r="A1" s="1"/>
      <c r="B1" s="348" t="s">
        <v>0</v>
      </c>
      <c r="C1" s="345"/>
      <c r="D1" s="345"/>
      <c r="E1" s="345"/>
      <c r="F1" s="345"/>
      <c r="G1" s="345"/>
      <c r="H1" s="345"/>
      <c r="I1" s="345"/>
      <c r="J1" s="345"/>
    </row>
    <row r="2" spans="1:12" ht="4.5" customHeight="1">
      <c r="A2" s="1"/>
      <c r="B2" s="4"/>
      <c r="C2" s="4"/>
      <c r="D2" s="4"/>
      <c r="E2" s="4"/>
      <c r="F2" s="4"/>
      <c r="G2" s="4"/>
      <c r="H2" s="4"/>
      <c r="I2" s="4"/>
      <c r="J2" s="4"/>
    </row>
    <row r="3" spans="1:12" ht="21.75" customHeight="1">
      <c r="A3" s="1"/>
      <c r="B3" s="5" t="s">
        <v>1</v>
      </c>
      <c r="C3" s="6"/>
      <c r="D3" s="6"/>
      <c r="E3" s="6"/>
      <c r="F3" s="6"/>
      <c r="G3" s="6"/>
      <c r="H3" s="6"/>
      <c r="I3" s="6"/>
      <c r="J3" s="6"/>
    </row>
    <row r="4" spans="1:12" ht="21.75" customHeight="1">
      <c r="A4" s="1"/>
      <c r="B4" s="5" t="s">
        <v>2</v>
      </c>
      <c r="C4" s="8"/>
      <c r="D4" s="8"/>
      <c r="E4" s="8"/>
      <c r="F4" s="8"/>
      <c r="G4" s="8"/>
      <c r="H4" s="8"/>
      <c r="I4" s="8"/>
      <c r="J4" s="8"/>
    </row>
    <row r="5" spans="1:12" ht="4.5" customHeight="1">
      <c r="A5" s="1"/>
      <c r="B5" s="9"/>
      <c r="C5" s="6"/>
      <c r="D5" s="6"/>
      <c r="E5" s="6"/>
      <c r="F5" s="6"/>
      <c r="G5" s="6"/>
      <c r="H5" s="6"/>
      <c r="I5" s="6"/>
      <c r="J5" s="6"/>
    </row>
    <row r="6" spans="1:12" ht="21.75" customHeight="1">
      <c r="A6" s="1"/>
      <c r="B6" s="341" t="s">
        <v>3</v>
      </c>
      <c r="C6" s="338"/>
      <c r="D6" s="10"/>
      <c r="E6" s="11"/>
      <c r="F6" s="12">
        <v>1142000000</v>
      </c>
      <c r="G6" s="13"/>
      <c r="H6" s="14"/>
      <c r="I6" s="14"/>
      <c r="J6" s="14"/>
    </row>
    <row r="7" spans="1:12" ht="15" customHeight="1">
      <c r="A7" s="1"/>
      <c r="B7" s="15"/>
      <c r="C7" s="15"/>
      <c r="D7" s="16"/>
      <c r="E7" s="16"/>
      <c r="F7" s="17"/>
      <c r="G7" s="14"/>
      <c r="H7" s="14"/>
      <c r="I7" s="14"/>
      <c r="J7" s="14"/>
    </row>
    <row r="8" spans="1:12" ht="15" customHeight="1">
      <c r="A8" s="1"/>
      <c r="B8" s="354" t="s">
        <v>4</v>
      </c>
      <c r="C8" s="355"/>
      <c r="D8" s="355"/>
      <c r="E8" s="355"/>
      <c r="F8" s="355"/>
      <c r="G8" s="355"/>
      <c r="H8" s="356"/>
      <c r="I8" s="18"/>
      <c r="J8" s="18"/>
    </row>
    <row r="9" spans="1:12" ht="21.75" customHeight="1">
      <c r="A9" s="1"/>
      <c r="B9" s="344" t="s">
        <v>5</v>
      </c>
      <c r="C9" s="345"/>
      <c r="D9" s="345"/>
      <c r="E9" s="345"/>
      <c r="F9" s="345"/>
      <c r="G9" s="345"/>
      <c r="H9" s="345"/>
      <c r="I9" s="345"/>
      <c r="J9" s="345"/>
    </row>
    <row r="10" spans="1:12" ht="4.5" customHeight="1" thickBot="1">
      <c r="A10" s="1"/>
      <c r="B10" s="1"/>
      <c r="C10" s="1"/>
      <c r="D10" s="1"/>
      <c r="E10" s="1"/>
      <c r="F10" s="1"/>
      <c r="G10" s="7"/>
      <c r="H10" s="7"/>
      <c r="I10" s="1"/>
      <c r="J10" s="1"/>
    </row>
    <row r="11" spans="1:12" ht="27.75" customHeight="1">
      <c r="A11" s="1"/>
      <c r="B11" s="349" t="s">
        <v>6</v>
      </c>
      <c r="C11" s="339" t="s">
        <v>7</v>
      </c>
      <c r="D11" s="339" t="s">
        <v>8</v>
      </c>
      <c r="E11" s="339" t="s">
        <v>9</v>
      </c>
      <c r="F11" s="346" t="s">
        <v>10</v>
      </c>
      <c r="G11" s="346" t="s">
        <v>11</v>
      </c>
      <c r="H11" s="346" t="s">
        <v>12</v>
      </c>
      <c r="I11" s="441" t="s">
        <v>352</v>
      </c>
      <c r="J11" s="416" t="s">
        <v>13</v>
      </c>
      <c r="K11" s="439" t="s">
        <v>540</v>
      </c>
      <c r="L11" s="439" t="s">
        <v>539</v>
      </c>
    </row>
    <row r="12" spans="1:12" ht="30" customHeight="1">
      <c r="A12" s="1"/>
      <c r="B12" s="350"/>
      <c r="C12" s="340"/>
      <c r="D12" s="340"/>
      <c r="E12" s="340"/>
      <c r="F12" s="340"/>
      <c r="G12" s="340"/>
      <c r="H12" s="340"/>
      <c r="I12" s="340"/>
      <c r="J12" s="417"/>
      <c r="K12" s="439"/>
      <c r="L12" s="439"/>
    </row>
    <row r="13" spans="1:12" ht="14.25" customHeight="1">
      <c r="A13" s="1"/>
      <c r="B13" s="19">
        <v>1</v>
      </c>
      <c r="C13" s="20" t="s">
        <v>15</v>
      </c>
      <c r="D13" s="21"/>
      <c r="E13" s="21"/>
      <c r="F13" s="22">
        <f>'Payment Schedule-RFI'!D8</f>
        <v>0.02</v>
      </c>
      <c r="G13" s="22"/>
      <c r="H13" s="23">
        <f>F13*$F$6</f>
        <v>22840000</v>
      </c>
      <c r="I13" s="23"/>
      <c r="J13" s="418"/>
      <c r="K13" s="440"/>
      <c r="L13" s="440"/>
    </row>
    <row r="14" spans="1:12" ht="30" customHeight="1">
      <c r="A14" s="1"/>
      <c r="B14" s="25">
        <v>1.1000000000000001</v>
      </c>
      <c r="C14" s="26" t="s">
        <v>16</v>
      </c>
      <c r="D14" s="27"/>
      <c r="E14" s="28"/>
      <c r="F14" s="28"/>
      <c r="G14" s="29">
        <v>0.25</v>
      </c>
      <c r="H14" s="30"/>
      <c r="I14" s="31"/>
      <c r="J14" s="419">
        <f>G14*$H$13</f>
        <v>5710000</v>
      </c>
      <c r="K14" s="440"/>
      <c r="L14" s="440"/>
    </row>
    <row r="15" spans="1:12" ht="14.25" customHeight="1">
      <c r="A15" s="1"/>
      <c r="B15" s="34" t="s">
        <v>17</v>
      </c>
      <c r="C15" s="35" t="s">
        <v>18</v>
      </c>
      <c r="D15" s="36"/>
      <c r="E15" s="37"/>
      <c r="F15" s="37"/>
      <c r="G15" s="38">
        <v>0.3</v>
      </c>
      <c r="H15" s="38"/>
      <c r="I15" s="39">
        <f t="shared" ref="I15:I18" si="0">G15*$J$14</f>
        <v>1713000</v>
      </c>
      <c r="J15" s="420"/>
      <c r="K15" s="440"/>
      <c r="L15" s="440"/>
    </row>
    <row r="16" spans="1:12" ht="14.25" customHeight="1">
      <c r="A16" s="1"/>
      <c r="B16" s="34" t="s">
        <v>19</v>
      </c>
      <c r="C16" s="35" t="s">
        <v>20</v>
      </c>
      <c r="D16" s="36"/>
      <c r="E16" s="37"/>
      <c r="F16" s="37"/>
      <c r="G16" s="38">
        <v>0.3</v>
      </c>
      <c r="H16" s="38"/>
      <c r="I16" s="39">
        <f t="shared" si="0"/>
        <v>1713000</v>
      </c>
      <c r="J16" s="420"/>
      <c r="K16" s="440"/>
      <c r="L16" s="440"/>
    </row>
    <row r="17" spans="1:12" ht="14.25" customHeight="1">
      <c r="A17" s="1"/>
      <c r="B17" s="34" t="s">
        <v>21</v>
      </c>
      <c r="C17" s="35" t="s">
        <v>22</v>
      </c>
      <c r="D17" s="36"/>
      <c r="E17" s="37"/>
      <c r="F17" s="37"/>
      <c r="G17" s="38">
        <v>0.3</v>
      </c>
      <c r="H17" s="38"/>
      <c r="I17" s="39">
        <f t="shared" si="0"/>
        <v>1713000</v>
      </c>
      <c r="J17" s="420"/>
      <c r="K17" s="440"/>
      <c r="L17" s="440"/>
    </row>
    <row r="18" spans="1:12" ht="14.25" customHeight="1">
      <c r="A18" s="1"/>
      <c r="B18" s="34" t="s">
        <v>23</v>
      </c>
      <c r="C18" s="35" t="s">
        <v>24</v>
      </c>
      <c r="D18" s="36"/>
      <c r="E18" s="37"/>
      <c r="F18" s="37"/>
      <c r="G18" s="38">
        <v>0.1</v>
      </c>
      <c r="H18" s="38"/>
      <c r="I18" s="39">
        <f t="shared" si="0"/>
        <v>571000</v>
      </c>
      <c r="J18" s="420"/>
      <c r="K18" s="440"/>
      <c r="L18" s="440"/>
    </row>
    <row r="19" spans="1:12" ht="30" customHeight="1">
      <c r="A19" s="1"/>
      <c r="B19" s="25">
        <v>1.2</v>
      </c>
      <c r="C19" s="26" t="s">
        <v>25</v>
      </c>
      <c r="D19" s="27"/>
      <c r="E19" s="28"/>
      <c r="F19" s="28"/>
      <c r="G19" s="29">
        <v>0.25</v>
      </c>
      <c r="H19" s="30"/>
      <c r="I19" s="31"/>
      <c r="J19" s="419">
        <f>G19*$H$13</f>
        <v>5710000</v>
      </c>
      <c r="K19" s="440"/>
      <c r="L19" s="440"/>
    </row>
    <row r="20" spans="1:12" ht="14.25" customHeight="1">
      <c r="A20" s="1"/>
      <c r="B20" s="34" t="s">
        <v>26</v>
      </c>
      <c r="C20" s="35" t="s">
        <v>27</v>
      </c>
      <c r="D20" s="36"/>
      <c r="E20" s="37"/>
      <c r="F20" s="37"/>
      <c r="G20" s="38">
        <v>0.5</v>
      </c>
      <c r="H20" s="38"/>
      <c r="I20" s="39">
        <f t="shared" ref="I20:I21" si="1">G20*$J$19</f>
        <v>2855000</v>
      </c>
      <c r="J20" s="421"/>
      <c r="K20" s="440"/>
      <c r="L20" s="440"/>
    </row>
    <row r="21" spans="1:12" ht="14.25" customHeight="1">
      <c r="A21" s="1"/>
      <c r="B21" s="34" t="s">
        <v>28</v>
      </c>
      <c r="C21" s="35" t="s">
        <v>29</v>
      </c>
      <c r="D21" s="36"/>
      <c r="E21" s="37"/>
      <c r="F21" s="37"/>
      <c r="G21" s="38">
        <v>0.5</v>
      </c>
      <c r="H21" s="38"/>
      <c r="I21" s="39">
        <f t="shared" si="1"/>
        <v>2855000</v>
      </c>
      <c r="J21" s="421"/>
      <c r="K21" s="440"/>
      <c r="L21" s="440"/>
    </row>
    <row r="22" spans="1:12" ht="14.25" customHeight="1">
      <c r="A22" s="1"/>
      <c r="B22" s="25">
        <v>1.3</v>
      </c>
      <c r="C22" s="43" t="s">
        <v>30</v>
      </c>
      <c r="D22" s="27"/>
      <c r="E22" s="28"/>
      <c r="F22" s="28"/>
      <c r="G22" s="29">
        <v>0.25</v>
      </c>
      <c r="H22" s="30"/>
      <c r="I22" s="31"/>
      <c r="J22" s="419">
        <f>G22*$H$13</f>
        <v>5710000</v>
      </c>
      <c r="K22" s="440"/>
      <c r="L22" s="440"/>
    </row>
    <row r="23" spans="1:12" ht="14.25" customHeight="1">
      <c r="A23" s="1"/>
      <c r="B23" s="34" t="s">
        <v>31</v>
      </c>
      <c r="C23" s="44" t="s">
        <v>32</v>
      </c>
      <c r="D23" s="45"/>
      <c r="E23" s="46"/>
      <c r="F23" s="46"/>
      <c r="G23" s="40">
        <v>0.3</v>
      </c>
      <c r="H23" s="40"/>
      <c r="I23" s="41">
        <f t="shared" ref="I23:I26" si="2">G23*$J$22</f>
        <v>1713000</v>
      </c>
      <c r="J23" s="422"/>
      <c r="K23" s="440"/>
      <c r="L23" s="440"/>
    </row>
    <row r="24" spans="1:12" ht="14.25" customHeight="1">
      <c r="A24" s="1"/>
      <c r="B24" s="34" t="s">
        <v>33</v>
      </c>
      <c r="C24" s="44" t="s">
        <v>34</v>
      </c>
      <c r="D24" s="45"/>
      <c r="E24" s="46"/>
      <c r="F24" s="46"/>
      <c r="G24" s="40">
        <v>0.3</v>
      </c>
      <c r="H24" s="40"/>
      <c r="I24" s="41">
        <f t="shared" si="2"/>
        <v>1713000</v>
      </c>
      <c r="J24" s="422"/>
      <c r="K24" s="440"/>
      <c r="L24" s="440"/>
    </row>
    <row r="25" spans="1:12" ht="14.25" customHeight="1">
      <c r="A25" s="1"/>
      <c r="B25" s="34" t="s">
        <v>35</v>
      </c>
      <c r="C25" s="44" t="s">
        <v>36</v>
      </c>
      <c r="D25" s="45"/>
      <c r="E25" s="46"/>
      <c r="F25" s="46"/>
      <c r="G25" s="40">
        <v>0.2</v>
      </c>
      <c r="H25" s="40"/>
      <c r="I25" s="41">
        <f t="shared" si="2"/>
        <v>1142000</v>
      </c>
      <c r="J25" s="422"/>
      <c r="K25" s="440"/>
      <c r="L25" s="440"/>
    </row>
    <row r="26" spans="1:12" ht="14.25" customHeight="1">
      <c r="A26" s="1"/>
      <c r="B26" s="34" t="s">
        <v>37</v>
      </c>
      <c r="C26" s="44" t="s">
        <v>38</v>
      </c>
      <c r="D26" s="45"/>
      <c r="E26" s="46"/>
      <c r="F26" s="46"/>
      <c r="G26" s="40">
        <v>0.2</v>
      </c>
      <c r="H26" s="40"/>
      <c r="I26" s="41">
        <f t="shared" si="2"/>
        <v>1142000</v>
      </c>
      <c r="J26" s="422"/>
      <c r="K26" s="440"/>
      <c r="L26" s="440"/>
    </row>
    <row r="27" spans="1:12" ht="14.25" customHeight="1">
      <c r="A27" s="1"/>
      <c r="B27" s="25">
        <v>1.4</v>
      </c>
      <c r="C27" s="43" t="s">
        <v>39</v>
      </c>
      <c r="D27" s="27"/>
      <c r="E27" s="28"/>
      <c r="F27" s="28"/>
      <c r="G27" s="29">
        <v>0.25</v>
      </c>
      <c r="H27" s="30"/>
      <c r="I27" s="31"/>
      <c r="J27" s="419">
        <f>G27*$H$13</f>
        <v>5710000</v>
      </c>
      <c r="K27" s="440"/>
      <c r="L27" s="440"/>
    </row>
    <row r="28" spans="1:12" ht="14.25" customHeight="1">
      <c r="A28" s="1"/>
      <c r="B28" s="34" t="s">
        <v>40</v>
      </c>
      <c r="C28" s="44" t="s">
        <v>41</v>
      </c>
      <c r="D28" s="45"/>
      <c r="E28" s="46"/>
      <c r="F28" s="46"/>
      <c r="G28" s="40">
        <v>0.6</v>
      </c>
      <c r="H28" s="40"/>
      <c r="I28" s="41">
        <f t="shared" ref="I28:I29" si="3">G28*$J$27</f>
        <v>3426000</v>
      </c>
      <c r="J28" s="422"/>
      <c r="K28" s="440"/>
      <c r="L28" s="440"/>
    </row>
    <row r="29" spans="1:12" ht="14.25" customHeight="1" thickBot="1">
      <c r="A29" s="1"/>
      <c r="B29" s="48" t="s">
        <v>42</v>
      </c>
      <c r="C29" s="49" t="s">
        <v>43</v>
      </c>
      <c r="D29" s="50"/>
      <c r="E29" s="51"/>
      <c r="F29" s="51"/>
      <c r="G29" s="52">
        <v>0.4</v>
      </c>
      <c r="H29" s="52"/>
      <c r="I29" s="53">
        <f t="shared" si="3"/>
        <v>2284000</v>
      </c>
      <c r="J29" s="423"/>
      <c r="K29" s="440"/>
      <c r="L29" s="440"/>
    </row>
    <row r="30" spans="1:12" ht="9.75" customHeight="1">
      <c r="A30" s="1"/>
      <c r="B30" s="7"/>
      <c r="C30" s="1"/>
      <c r="D30" s="1"/>
      <c r="E30" s="1"/>
      <c r="F30" s="1"/>
      <c r="G30" s="56"/>
      <c r="H30" s="56"/>
      <c r="I30" s="57"/>
      <c r="J30" s="424"/>
      <c r="K30" s="440"/>
      <c r="L30" s="440"/>
    </row>
    <row r="31" spans="1:12" ht="9.75" customHeight="1" thickBot="1">
      <c r="A31" s="1"/>
      <c r="B31" s="7"/>
      <c r="C31" s="1"/>
      <c r="D31" s="1"/>
      <c r="E31" s="1"/>
      <c r="F31" s="1"/>
      <c r="G31" s="56"/>
      <c r="H31" s="56"/>
      <c r="I31" s="57"/>
      <c r="J31" s="424"/>
      <c r="K31" s="440"/>
      <c r="L31" s="440"/>
    </row>
    <row r="32" spans="1:12" ht="14.25" customHeight="1">
      <c r="A32" s="1"/>
      <c r="B32" s="58">
        <v>2</v>
      </c>
      <c r="C32" s="59" t="s">
        <v>44</v>
      </c>
      <c r="D32" s="59"/>
      <c r="E32" s="59"/>
      <c r="F32" s="60"/>
      <c r="G32" s="60"/>
      <c r="H32" s="61"/>
      <c r="I32" s="62"/>
      <c r="J32" s="425"/>
      <c r="K32" s="440"/>
      <c r="L32" s="440"/>
    </row>
    <row r="33" spans="1:12" ht="14.25" customHeight="1">
      <c r="A33" s="1"/>
      <c r="B33" s="64">
        <v>2.1</v>
      </c>
      <c r="C33" s="65" t="s">
        <v>45</v>
      </c>
      <c r="D33" s="66"/>
      <c r="E33" s="66"/>
      <c r="F33" s="66"/>
      <c r="G33" s="66"/>
      <c r="H33" s="66"/>
      <c r="I33" s="66"/>
      <c r="J33" s="426"/>
      <c r="K33" s="440"/>
      <c r="L33" s="440"/>
    </row>
    <row r="34" spans="1:12" ht="14.25" customHeight="1">
      <c r="A34" s="1"/>
      <c r="B34" s="68" t="s">
        <v>46</v>
      </c>
      <c r="C34" s="69" t="s">
        <v>47</v>
      </c>
      <c r="D34" s="69"/>
      <c r="E34" s="69"/>
      <c r="F34" s="29">
        <f>'Payment Schedule-RFI'!D11</f>
        <v>0.03</v>
      </c>
      <c r="G34" s="69"/>
      <c r="H34" s="70">
        <f>F34*$F$6</f>
        <v>34260000</v>
      </c>
      <c r="I34" s="70"/>
      <c r="J34" s="427"/>
      <c r="K34" s="440"/>
      <c r="L34" s="440"/>
    </row>
    <row r="35" spans="1:12" ht="14.25" customHeight="1">
      <c r="A35" s="1"/>
      <c r="B35" s="72">
        <v>1</v>
      </c>
      <c r="C35" s="73" t="s">
        <v>48</v>
      </c>
      <c r="D35" s="74">
        <v>759.85</v>
      </c>
      <c r="E35" s="73" t="s">
        <v>49</v>
      </c>
      <c r="F35" s="73"/>
      <c r="G35" s="75">
        <f>D35/9322.69</f>
        <v>8.1505445316748706E-2</v>
      </c>
      <c r="H35" s="73"/>
      <c r="I35" s="73"/>
      <c r="J35" s="428">
        <f>G35*$H$34</f>
        <v>2792376.5565518108</v>
      </c>
      <c r="K35" s="440"/>
      <c r="L35" s="440"/>
    </row>
    <row r="36" spans="1:12" ht="14.25" customHeight="1">
      <c r="A36" s="1"/>
      <c r="B36" s="34">
        <v>1.1000000000000001</v>
      </c>
      <c r="C36" s="46" t="s">
        <v>50</v>
      </c>
      <c r="D36" s="45"/>
      <c r="E36" s="46"/>
      <c r="F36" s="46"/>
      <c r="G36" s="40">
        <v>0.05</v>
      </c>
      <c r="H36" s="78"/>
      <c r="I36" s="79">
        <f t="shared" ref="I36:I38" si="4">G36*$J$35</f>
        <v>139618.82782759055</v>
      </c>
      <c r="J36" s="429"/>
      <c r="K36" s="440"/>
      <c r="L36" s="440"/>
    </row>
    <row r="37" spans="1:12" ht="14.25" customHeight="1">
      <c r="A37" s="1"/>
      <c r="B37" s="34">
        <v>1.2</v>
      </c>
      <c r="C37" s="46" t="s">
        <v>51</v>
      </c>
      <c r="D37" s="45"/>
      <c r="E37" s="46"/>
      <c r="F37" s="46"/>
      <c r="G37" s="40">
        <v>0.02</v>
      </c>
      <c r="H37" s="78"/>
      <c r="I37" s="79">
        <f t="shared" si="4"/>
        <v>55847.531131036216</v>
      </c>
      <c r="J37" s="429"/>
      <c r="K37" s="440"/>
      <c r="L37" s="440"/>
    </row>
    <row r="38" spans="1:12" ht="14.25" customHeight="1">
      <c r="A38" s="1"/>
      <c r="B38" s="34">
        <v>1.3</v>
      </c>
      <c r="C38" s="46" t="s">
        <v>52</v>
      </c>
      <c r="D38" s="45"/>
      <c r="E38" s="46"/>
      <c r="F38" s="46"/>
      <c r="G38" s="40">
        <v>0.1</v>
      </c>
      <c r="H38" s="78"/>
      <c r="I38" s="79">
        <f t="shared" si="4"/>
        <v>279237.65565518109</v>
      </c>
      <c r="J38" s="429"/>
      <c r="K38" s="440"/>
      <c r="L38" s="440"/>
    </row>
    <row r="39" spans="1:12" ht="14.25" customHeight="1">
      <c r="A39" s="1"/>
      <c r="B39" s="34">
        <v>1.4</v>
      </c>
      <c r="C39" s="81" t="s">
        <v>53</v>
      </c>
      <c r="D39" s="45"/>
      <c r="E39" s="46"/>
      <c r="F39" s="46"/>
      <c r="G39" s="82">
        <v>0.3</v>
      </c>
      <c r="H39" s="78"/>
      <c r="I39" s="79"/>
      <c r="J39" s="429"/>
      <c r="K39" s="440"/>
      <c r="L39" s="440"/>
    </row>
    <row r="40" spans="1:12" ht="14.25" customHeight="1">
      <c r="A40" s="1"/>
      <c r="B40" s="83" t="s">
        <v>40</v>
      </c>
      <c r="C40" s="66" t="s">
        <v>54</v>
      </c>
      <c r="D40" s="84"/>
      <c r="E40" s="66"/>
      <c r="F40" s="66"/>
      <c r="G40" s="85">
        <v>0.105</v>
      </c>
      <c r="H40" s="86"/>
      <c r="I40" s="87">
        <f t="shared" ref="I40:I42" si="5">G40*$J$35</f>
        <v>293199.53843794012</v>
      </c>
      <c r="J40" s="430"/>
      <c r="K40" s="440"/>
      <c r="L40" s="440"/>
    </row>
    <row r="41" spans="1:12" ht="14.25" customHeight="1">
      <c r="A41" s="1"/>
      <c r="B41" s="83" t="s">
        <v>42</v>
      </c>
      <c r="C41" s="66" t="s">
        <v>55</v>
      </c>
      <c r="D41" s="84"/>
      <c r="E41" s="66"/>
      <c r="F41" s="66"/>
      <c r="G41" s="88">
        <v>0.06</v>
      </c>
      <c r="H41" s="86"/>
      <c r="I41" s="87">
        <f t="shared" si="5"/>
        <v>167542.59339310863</v>
      </c>
      <c r="J41" s="430"/>
      <c r="K41" s="440"/>
      <c r="L41" s="440"/>
    </row>
    <row r="42" spans="1:12" ht="14.25" customHeight="1">
      <c r="A42" s="1"/>
      <c r="B42" s="83" t="s">
        <v>56</v>
      </c>
      <c r="C42" s="66" t="s">
        <v>57</v>
      </c>
      <c r="D42" s="84"/>
      <c r="E42" s="66"/>
      <c r="F42" s="66"/>
      <c r="G42" s="85">
        <v>0.13500000000000001</v>
      </c>
      <c r="H42" s="86"/>
      <c r="I42" s="87">
        <f t="shared" si="5"/>
        <v>376970.83513449447</v>
      </c>
      <c r="J42" s="430"/>
      <c r="K42" s="440"/>
      <c r="L42" s="440"/>
    </row>
    <row r="43" spans="1:12" ht="14.25" customHeight="1">
      <c r="A43" s="1"/>
      <c r="B43" s="34">
        <v>1.5</v>
      </c>
      <c r="C43" s="81" t="s">
        <v>58</v>
      </c>
      <c r="D43" s="45"/>
      <c r="E43" s="46"/>
      <c r="F43" s="46"/>
      <c r="G43" s="82">
        <v>0.25</v>
      </c>
      <c r="H43" s="78"/>
      <c r="I43" s="79"/>
      <c r="J43" s="429"/>
      <c r="K43" s="440"/>
      <c r="L43" s="440"/>
    </row>
    <row r="44" spans="1:12" ht="14.25" customHeight="1">
      <c r="A44" s="1"/>
      <c r="B44" s="83" t="s">
        <v>59</v>
      </c>
      <c r="C44" s="66" t="s">
        <v>54</v>
      </c>
      <c r="D44" s="84"/>
      <c r="E44" s="66"/>
      <c r="F44" s="66"/>
      <c r="G44" s="90">
        <v>0.1125</v>
      </c>
      <c r="H44" s="86"/>
      <c r="I44" s="87">
        <f t="shared" ref="I44:I47" si="6">G44*$J$35</f>
        <v>314142.36261207872</v>
      </c>
      <c r="J44" s="430"/>
      <c r="K44" s="440"/>
      <c r="L44" s="440"/>
    </row>
    <row r="45" spans="1:12" ht="14.25" customHeight="1">
      <c r="A45" s="1"/>
      <c r="B45" s="83" t="s">
        <v>60</v>
      </c>
      <c r="C45" s="66" t="s">
        <v>55</v>
      </c>
      <c r="D45" s="84"/>
      <c r="E45" s="66"/>
      <c r="F45" s="66"/>
      <c r="G45" s="90">
        <v>6.25E-2</v>
      </c>
      <c r="H45" s="86"/>
      <c r="I45" s="87">
        <f t="shared" si="6"/>
        <v>174523.53478448818</v>
      </c>
      <c r="J45" s="430"/>
      <c r="K45" s="440"/>
      <c r="L45" s="440"/>
    </row>
    <row r="46" spans="1:12" ht="14.25" customHeight="1">
      <c r="A46" s="1"/>
      <c r="B46" s="83" t="s">
        <v>61</v>
      </c>
      <c r="C46" s="66" t="s">
        <v>57</v>
      </c>
      <c r="D46" s="84"/>
      <c r="E46" s="66"/>
      <c r="F46" s="66"/>
      <c r="G46" s="90">
        <v>7.4999999999999997E-2</v>
      </c>
      <c r="H46" s="86"/>
      <c r="I46" s="87">
        <f t="shared" si="6"/>
        <v>209428.24174138581</v>
      </c>
      <c r="J46" s="430"/>
      <c r="K46" s="440"/>
      <c r="L46" s="440"/>
    </row>
    <row r="47" spans="1:12" ht="14.25" customHeight="1">
      <c r="A47" s="1"/>
      <c r="B47" s="34">
        <v>1.6</v>
      </c>
      <c r="C47" s="46" t="s">
        <v>62</v>
      </c>
      <c r="D47" s="45"/>
      <c r="E47" s="46"/>
      <c r="F47" s="46"/>
      <c r="G47" s="40">
        <v>0.03</v>
      </c>
      <c r="H47" s="78"/>
      <c r="I47" s="79">
        <f t="shared" si="6"/>
        <v>83771.296696554316</v>
      </c>
      <c r="J47" s="429"/>
      <c r="K47" s="440"/>
      <c r="L47" s="440"/>
    </row>
    <row r="48" spans="1:12" ht="14.25" customHeight="1">
      <c r="A48" s="1"/>
      <c r="B48" s="34">
        <v>1.7</v>
      </c>
      <c r="C48" s="81" t="s">
        <v>63</v>
      </c>
      <c r="D48" s="45"/>
      <c r="E48" s="46"/>
      <c r="F48" s="46"/>
      <c r="G48" s="82">
        <v>0.25</v>
      </c>
      <c r="H48" s="78"/>
      <c r="I48" s="79"/>
      <c r="J48" s="429"/>
      <c r="K48" s="440"/>
      <c r="L48" s="440"/>
    </row>
    <row r="49" spans="1:12" ht="14.25" customHeight="1">
      <c r="A49" s="1"/>
      <c r="B49" s="83" t="s">
        <v>64</v>
      </c>
      <c r="C49" s="66" t="s">
        <v>54</v>
      </c>
      <c r="D49" s="84"/>
      <c r="E49" s="66"/>
      <c r="F49" s="66"/>
      <c r="G49" s="85">
        <v>0.125</v>
      </c>
      <c r="H49" s="86"/>
      <c r="I49" s="87">
        <f t="shared" ref="I49:I51" si="7">G49*$J$35</f>
        <v>349047.06956897635</v>
      </c>
      <c r="J49" s="430"/>
      <c r="K49" s="440"/>
      <c r="L49" s="440"/>
    </row>
    <row r="50" spans="1:12" ht="14.25" customHeight="1">
      <c r="A50" s="1"/>
      <c r="B50" s="83" t="s">
        <v>65</v>
      </c>
      <c r="C50" s="66" t="s">
        <v>55</v>
      </c>
      <c r="D50" s="84"/>
      <c r="E50" s="66"/>
      <c r="F50" s="66"/>
      <c r="G50" s="88">
        <v>0.05</v>
      </c>
      <c r="H50" s="86"/>
      <c r="I50" s="87">
        <f t="shared" si="7"/>
        <v>139618.82782759055</v>
      </c>
      <c r="J50" s="430"/>
      <c r="K50" s="440"/>
      <c r="L50" s="440"/>
    </row>
    <row r="51" spans="1:12" ht="14.25" customHeight="1">
      <c r="A51" s="1"/>
      <c r="B51" s="83" t="s">
        <v>66</v>
      </c>
      <c r="C51" s="66" t="s">
        <v>57</v>
      </c>
      <c r="D51" s="84"/>
      <c r="E51" s="66"/>
      <c r="F51" s="66"/>
      <c r="G51" s="85">
        <v>7.4999999999999997E-2</v>
      </c>
      <c r="H51" s="86"/>
      <c r="I51" s="87">
        <f t="shared" si="7"/>
        <v>209428.24174138581</v>
      </c>
      <c r="J51" s="430"/>
      <c r="K51" s="440"/>
      <c r="L51" s="440"/>
    </row>
    <row r="52" spans="1:12" ht="14.25" customHeight="1">
      <c r="A52" s="1"/>
      <c r="B52" s="72">
        <v>2</v>
      </c>
      <c r="C52" s="73" t="s">
        <v>67</v>
      </c>
      <c r="D52" s="74">
        <v>2001.58</v>
      </c>
      <c r="E52" s="73" t="s">
        <v>49</v>
      </c>
      <c r="F52" s="73"/>
      <c r="G52" s="75">
        <f>D52/9322.69</f>
        <v>0.21469983448983071</v>
      </c>
      <c r="H52" s="73"/>
      <c r="I52" s="73"/>
      <c r="J52" s="428">
        <f>G52*$H$34</f>
        <v>7355616.3296216</v>
      </c>
      <c r="K52" s="440"/>
      <c r="L52" s="440"/>
    </row>
    <row r="53" spans="1:12" ht="14.25" customHeight="1">
      <c r="A53" s="1"/>
      <c r="B53" s="34">
        <v>2.1</v>
      </c>
      <c r="C53" s="46" t="s">
        <v>50</v>
      </c>
      <c r="D53" s="45"/>
      <c r="E53" s="46"/>
      <c r="F53" s="46"/>
      <c r="G53" s="40">
        <v>0.05</v>
      </c>
      <c r="H53" s="78"/>
      <c r="I53" s="79">
        <f t="shared" ref="I53:I55" si="8">G53*$J$52</f>
        <v>367780.81648108002</v>
      </c>
      <c r="J53" s="429"/>
      <c r="K53" s="440"/>
      <c r="L53" s="440"/>
    </row>
    <row r="54" spans="1:12" ht="14.25" customHeight="1">
      <c r="A54" s="1"/>
      <c r="B54" s="34">
        <v>2.2000000000000002</v>
      </c>
      <c r="C54" s="46" t="s">
        <v>51</v>
      </c>
      <c r="D54" s="45"/>
      <c r="E54" s="46"/>
      <c r="F54" s="46"/>
      <c r="G54" s="40">
        <v>0.02</v>
      </c>
      <c r="H54" s="78"/>
      <c r="I54" s="79">
        <f t="shared" si="8"/>
        <v>147112.32659243201</v>
      </c>
      <c r="J54" s="429"/>
      <c r="K54" s="440"/>
      <c r="L54" s="440"/>
    </row>
    <row r="55" spans="1:12" ht="14.25" customHeight="1">
      <c r="A55" s="1"/>
      <c r="B55" s="34">
        <v>2.2999999999999998</v>
      </c>
      <c r="C55" s="46" t="s">
        <v>52</v>
      </c>
      <c r="D55" s="45"/>
      <c r="E55" s="46"/>
      <c r="F55" s="46"/>
      <c r="G55" s="40">
        <v>0.1</v>
      </c>
      <c r="H55" s="78"/>
      <c r="I55" s="79">
        <f t="shared" si="8"/>
        <v>735561.63296216005</v>
      </c>
      <c r="J55" s="429"/>
      <c r="K55" s="440"/>
      <c r="L55" s="440"/>
    </row>
    <row r="56" spans="1:12" ht="14.25" customHeight="1">
      <c r="A56" s="1"/>
      <c r="B56" s="34">
        <v>2.4</v>
      </c>
      <c r="C56" s="81" t="s">
        <v>68</v>
      </c>
      <c r="D56" s="45"/>
      <c r="E56" s="46"/>
      <c r="F56" s="46"/>
      <c r="G56" s="82">
        <v>0.3</v>
      </c>
      <c r="H56" s="78"/>
      <c r="I56" s="79"/>
      <c r="J56" s="429"/>
      <c r="K56" s="440"/>
      <c r="L56" s="440"/>
    </row>
    <row r="57" spans="1:12" ht="14.25" customHeight="1">
      <c r="A57" s="1"/>
      <c r="B57" s="92" t="s">
        <v>69</v>
      </c>
      <c r="C57" s="66" t="s">
        <v>54</v>
      </c>
      <c r="D57" s="93"/>
      <c r="E57" s="94"/>
      <c r="F57" s="94"/>
      <c r="G57" s="85">
        <v>0.105</v>
      </c>
      <c r="H57" s="86"/>
      <c r="I57" s="87">
        <f t="shared" ref="I57:I59" si="9">G57*$J$52</f>
        <v>772339.71461026801</v>
      </c>
      <c r="J57" s="430"/>
      <c r="K57" s="440"/>
      <c r="L57" s="440"/>
    </row>
    <row r="58" spans="1:12" ht="14.25" customHeight="1">
      <c r="A58" s="1"/>
      <c r="B58" s="92" t="s">
        <v>70</v>
      </c>
      <c r="C58" s="66" t="s">
        <v>55</v>
      </c>
      <c r="D58" s="93"/>
      <c r="E58" s="94"/>
      <c r="F58" s="94"/>
      <c r="G58" s="88">
        <v>0.06</v>
      </c>
      <c r="H58" s="86"/>
      <c r="I58" s="87">
        <f t="shared" si="9"/>
        <v>441336.97977729596</v>
      </c>
      <c r="J58" s="430"/>
      <c r="K58" s="440"/>
      <c r="L58" s="440"/>
    </row>
    <row r="59" spans="1:12" ht="14.25" customHeight="1">
      <c r="A59" s="1"/>
      <c r="B59" s="92" t="s">
        <v>71</v>
      </c>
      <c r="C59" s="66" t="s">
        <v>57</v>
      </c>
      <c r="D59" s="93"/>
      <c r="E59" s="94"/>
      <c r="F59" s="94"/>
      <c r="G59" s="85">
        <v>0.13500000000000001</v>
      </c>
      <c r="H59" s="86"/>
      <c r="I59" s="87">
        <f t="shared" si="9"/>
        <v>993008.20449891605</v>
      </c>
      <c r="J59" s="430"/>
      <c r="K59" s="440"/>
      <c r="L59" s="440"/>
    </row>
    <row r="60" spans="1:12" ht="14.25" customHeight="1">
      <c r="A60" s="1"/>
      <c r="B60" s="34">
        <v>2.5</v>
      </c>
      <c r="C60" s="81" t="s">
        <v>72</v>
      </c>
      <c r="D60" s="45"/>
      <c r="E60" s="46"/>
      <c r="F60" s="46"/>
      <c r="G60" s="82">
        <v>0.25</v>
      </c>
      <c r="H60" s="78"/>
      <c r="I60" s="79"/>
      <c r="J60" s="429"/>
      <c r="K60" s="440"/>
      <c r="L60" s="440"/>
    </row>
    <row r="61" spans="1:12" ht="14.25" customHeight="1">
      <c r="A61" s="1"/>
      <c r="B61" s="92" t="s">
        <v>73</v>
      </c>
      <c r="C61" s="66" t="s">
        <v>54</v>
      </c>
      <c r="D61" s="93"/>
      <c r="E61" s="94"/>
      <c r="F61" s="94"/>
      <c r="G61" s="90">
        <v>0.1125</v>
      </c>
      <c r="H61" s="86"/>
      <c r="I61" s="87">
        <f t="shared" ref="I61:I64" si="10">G61*$J$52</f>
        <v>827506.83708243002</v>
      </c>
      <c r="J61" s="430"/>
      <c r="K61" s="440"/>
      <c r="L61" s="440"/>
    </row>
    <row r="62" spans="1:12" ht="14.25" customHeight="1">
      <c r="A62" s="1"/>
      <c r="B62" s="92" t="s">
        <v>74</v>
      </c>
      <c r="C62" s="66" t="s">
        <v>55</v>
      </c>
      <c r="D62" s="93"/>
      <c r="E62" s="94"/>
      <c r="F62" s="94"/>
      <c r="G62" s="90">
        <v>6.25E-2</v>
      </c>
      <c r="H62" s="86"/>
      <c r="I62" s="87">
        <f t="shared" si="10"/>
        <v>459726.02060135</v>
      </c>
      <c r="J62" s="430"/>
      <c r="K62" s="440"/>
      <c r="L62" s="440"/>
    </row>
    <row r="63" spans="1:12" ht="14.25" customHeight="1">
      <c r="A63" s="1"/>
      <c r="B63" s="92" t="s">
        <v>75</v>
      </c>
      <c r="C63" s="66" t="s">
        <v>57</v>
      </c>
      <c r="D63" s="93"/>
      <c r="E63" s="94"/>
      <c r="F63" s="94"/>
      <c r="G63" s="90">
        <v>7.4999999999999997E-2</v>
      </c>
      <c r="H63" s="86"/>
      <c r="I63" s="87">
        <f t="shared" si="10"/>
        <v>551671.22472161998</v>
      </c>
      <c r="J63" s="430"/>
      <c r="K63" s="440"/>
      <c r="L63" s="440"/>
    </row>
    <row r="64" spans="1:12" ht="14.25" customHeight="1">
      <c r="A64" s="1"/>
      <c r="B64" s="34">
        <v>2.6</v>
      </c>
      <c r="C64" s="46" t="s">
        <v>62</v>
      </c>
      <c r="D64" s="45"/>
      <c r="E64" s="46"/>
      <c r="F64" s="46"/>
      <c r="G64" s="40">
        <v>0.03</v>
      </c>
      <c r="H64" s="78"/>
      <c r="I64" s="79">
        <f t="shared" si="10"/>
        <v>220668.48988864798</v>
      </c>
      <c r="J64" s="429"/>
      <c r="K64" s="440"/>
      <c r="L64" s="440"/>
    </row>
    <row r="65" spans="1:12" ht="14.25" customHeight="1">
      <c r="A65" s="1"/>
      <c r="B65" s="34">
        <v>2.7</v>
      </c>
      <c r="C65" s="81" t="s">
        <v>63</v>
      </c>
      <c r="D65" s="45"/>
      <c r="E65" s="46"/>
      <c r="F65" s="46"/>
      <c r="G65" s="82">
        <v>0.25</v>
      </c>
      <c r="H65" s="78"/>
      <c r="I65" s="79"/>
      <c r="J65" s="429"/>
      <c r="K65" s="440"/>
      <c r="L65" s="440"/>
    </row>
    <row r="66" spans="1:12" ht="14.25" customHeight="1">
      <c r="A66" s="1"/>
      <c r="B66" s="92" t="s">
        <v>76</v>
      </c>
      <c r="C66" s="66" t="s">
        <v>54</v>
      </c>
      <c r="D66" s="93"/>
      <c r="E66" s="94"/>
      <c r="F66" s="94"/>
      <c r="G66" s="85">
        <v>0.125</v>
      </c>
      <c r="H66" s="86"/>
      <c r="I66" s="87">
        <f t="shared" ref="I66:I68" si="11">G66*$J$52</f>
        <v>919452.0412027</v>
      </c>
      <c r="J66" s="430"/>
      <c r="K66" s="440"/>
      <c r="L66" s="440"/>
    </row>
    <row r="67" spans="1:12" ht="14.25" customHeight="1">
      <c r="A67" s="1"/>
      <c r="B67" s="92" t="s">
        <v>77</v>
      </c>
      <c r="C67" s="66" t="s">
        <v>55</v>
      </c>
      <c r="D67" s="93"/>
      <c r="E67" s="94"/>
      <c r="F67" s="94"/>
      <c r="G67" s="88">
        <v>0.05</v>
      </c>
      <c r="H67" s="86"/>
      <c r="I67" s="87">
        <f t="shared" si="11"/>
        <v>367780.81648108002</v>
      </c>
      <c r="J67" s="430"/>
      <c r="K67" s="440"/>
      <c r="L67" s="440"/>
    </row>
    <row r="68" spans="1:12" ht="14.25" customHeight="1">
      <c r="A68" s="1"/>
      <c r="B68" s="92" t="s">
        <v>78</v>
      </c>
      <c r="C68" s="66" t="s">
        <v>57</v>
      </c>
      <c r="D68" s="93"/>
      <c r="E68" s="94"/>
      <c r="F68" s="94"/>
      <c r="G68" s="85">
        <v>7.4999999999999997E-2</v>
      </c>
      <c r="H68" s="86"/>
      <c r="I68" s="87">
        <f t="shared" si="11"/>
        <v>551671.22472161998</v>
      </c>
      <c r="J68" s="430"/>
      <c r="K68" s="440"/>
      <c r="L68" s="440"/>
    </row>
    <row r="69" spans="1:12" ht="14.25" customHeight="1">
      <c r="A69" s="1"/>
      <c r="B69" s="72">
        <v>3</v>
      </c>
      <c r="C69" s="73" t="s">
        <v>79</v>
      </c>
      <c r="D69" s="74">
        <v>300.26</v>
      </c>
      <c r="E69" s="73" t="s">
        <v>49</v>
      </c>
      <c r="F69" s="73"/>
      <c r="G69" s="75">
        <f>D69/9322.69</f>
        <v>3.2207442272562961E-2</v>
      </c>
      <c r="H69" s="73"/>
      <c r="I69" s="73"/>
      <c r="J69" s="428">
        <f>G69*$H$34</f>
        <v>1103426.9722580072</v>
      </c>
      <c r="K69" s="440"/>
      <c r="L69" s="440"/>
    </row>
    <row r="70" spans="1:12" ht="14.25" customHeight="1">
      <c r="A70" s="1"/>
      <c r="B70" s="34">
        <v>3.1</v>
      </c>
      <c r="C70" s="46" t="s">
        <v>50</v>
      </c>
      <c r="D70" s="45"/>
      <c r="E70" s="46"/>
      <c r="F70" s="46"/>
      <c r="G70" s="40">
        <v>0.05</v>
      </c>
      <c r="H70" s="78"/>
      <c r="I70" s="79">
        <f t="shared" ref="I70:I72" si="12">G70*$J$69</f>
        <v>55171.348612900358</v>
      </c>
      <c r="J70" s="429"/>
      <c r="K70" s="440"/>
      <c r="L70" s="440"/>
    </row>
    <row r="71" spans="1:12" ht="14.25" customHeight="1">
      <c r="A71" s="1"/>
      <c r="B71" s="34">
        <v>3.2</v>
      </c>
      <c r="C71" s="46" t="s">
        <v>51</v>
      </c>
      <c r="D71" s="45"/>
      <c r="E71" s="46"/>
      <c r="F71" s="46"/>
      <c r="G71" s="40">
        <v>0.02</v>
      </c>
      <c r="H71" s="78"/>
      <c r="I71" s="79">
        <f t="shared" si="12"/>
        <v>22068.539445160142</v>
      </c>
      <c r="J71" s="429"/>
      <c r="K71" s="440"/>
      <c r="L71" s="440"/>
    </row>
    <row r="72" spans="1:12" ht="14.25" customHeight="1">
      <c r="A72" s="1"/>
      <c r="B72" s="34">
        <v>3.3</v>
      </c>
      <c r="C72" s="46" t="s">
        <v>52</v>
      </c>
      <c r="D72" s="45"/>
      <c r="E72" s="46"/>
      <c r="F72" s="46"/>
      <c r="G72" s="40">
        <v>0.1</v>
      </c>
      <c r="H72" s="78"/>
      <c r="I72" s="79">
        <f t="shared" si="12"/>
        <v>110342.69722580072</v>
      </c>
      <c r="J72" s="429"/>
      <c r="K72" s="440"/>
      <c r="L72" s="440"/>
    </row>
    <row r="73" spans="1:12" ht="14.25" customHeight="1">
      <c r="A73" s="1"/>
      <c r="B73" s="34">
        <v>3.4</v>
      </c>
      <c r="C73" s="81" t="s">
        <v>80</v>
      </c>
      <c r="D73" s="45"/>
      <c r="E73" s="46"/>
      <c r="F73" s="46"/>
      <c r="G73" s="82">
        <v>0.3</v>
      </c>
      <c r="H73" s="78"/>
      <c r="I73" s="79"/>
      <c r="J73" s="429"/>
      <c r="K73" s="440"/>
      <c r="L73" s="440"/>
    </row>
    <row r="74" spans="1:12" ht="14.25" customHeight="1">
      <c r="A74" s="1"/>
      <c r="B74" s="92" t="s">
        <v>81</v>
      </c>
      <c r="C74" s="66" t="s">
        <v>54</v>
      </c>
      <c r="D74" s="93"/>
      <c r="E74" s="94"/>
      <c r="F74" s="94"/>
      <c r="G74" s="85">
        <v>0.105</v>
      </c>
      <c r="H74" s="86"/>
      <c r="I74" s="87">
        <f t="shared" ref="I74:I76" si="13">G74*$J$69</f>
        <v>115859.83208709075</v>
      </c>
      <c r="J74" s="430"/>
      <c r="K74" s="440"/>
      <c r="L74" s="440"/>
    </row>
    <row r="75" spans="1:12" ht="14.25" customHeight="1">
      <c r="A75" s="1"/>
      <c r="B75" s="92" t="s">
        <v>82</v>
      </c>
      <c r="C75" s="66" t="s">
        <v>55</v>
      </c>
      <c r="D75" s="93"/>
      <c r="E75" s="94"/>
      <c r="F75" s="94"/>
      <c r="G75" s="88">
        <v>0.06</v>
      </c>
      <c r="H75" s="86"/>
      <c r="I75" s="87">
        <f t="shared" si="13"/>
        <v>66205.618335480423</v>
      </c>
      <c r="J75" s="430"/>
      <c r="K75" s="440"/>
      <c r="L75" s="440"/>
    </row>
    <row r="76" spans="1:12" ht="14.25" customHeight="1">
      <c r="A76" s="1"/>
      <c r="B76" s="92" t="s">
        <v>83</v>
      </c>
      <c r="C76" s="66" t="s">
        <v>57</v>
      </c>
      <c r="D76" s="93"/>
      <c r="E76" s="94"/>
      <c r="F76" s="94"/>
      <c r="G76" s="85">
        <v>0.13500000000000001</v>
      </c>
      <c r="H76" s="86"/>
      <c r="I76" s="87">
        <f t="shared" si="13"/>
        <v>148962.64125483099</v>
      </c>
      <c r="J76" s="430"/>
      <c r="K76" s="440"/>
      <c r="L76" s="440"/>
    </row>
    <row r="77" spans="1:12" ht="14.25" customHeight="1">
      <c r="A77" s="1"/>
      <c r="B77" s="34">
        <v>3.5</v>
      </c>
      <c r="C77" s="81" t="s">
        <v>84</v>
      </c>
      <c r="D77" s="45"/>
      <c r="E77" s="46"/>
      <c r="F77" s="46"/>
      <c r="G77" s="82">
        <v>0.25</v>
      </c>
      <c r="H77" s="78"/>
      <c r="I77" s="79"/>
      <c r="J77" s="429"/>
      <c r="K77" s="440"/>
      <c r="L77" s="440"/>
    </row>
    <row r="78" spans="1:12" ht="14.25" customHeight="1">
      <c r="A78" s="1"/>
      <c r="B78" s="92" t="s">
        <v>85</v>
      </c>
      <c r="C78" s="66" t="s">
        <v>54</v>
      </c>
      <c r="D78" s="93"/>
      <c r="E78" s="94"/>
      <c r="F78" s="94"/>
      <c r="G78" s="90">
        <v>0.1125</v>
      </c>
      <c r="H78" s="86"/>
      <c r="I78" s="87">
        <f t="shared" ref="I78:I81" si="14">G78*$J$69</f>
        <v>124135.5343790258</v>
      </c>
      <c r="J78" s="430"/>
      <c r="K78" s="440"/>
      <c r="L78" s="440"/>
    </row>
    <row r="79" spans="1:12" ht="14.25" customHeight="1">
      <c r="A79" s="1"/>
      <c r="B79" s="92" t="s">
        <v>86</v>
      </c>
      <c r="C79" s="66" t="s">
        <v>55</v>
      </c>
      <c r="D79" s="93"/>
      <c r="E79" s="94"/>
      <c r="F79" s="94"/>
      <c r="G79" s="90">
        <v>6.25E-2</v>
      </c>
      <c r="H79" s="86"/>
      <c r="I79" s="87">
        <f t="shared" si="14"/>
        <v>68964.185766125447</v>
      </c>
      <c r="J79" s="430"/>
      <c r="K79" s="440"/>
      <c r="L79" s="440"/>
    </row>
    <row r="80" spans="1:12" ht="14.25" customHeight="1">
      <c r="A80" s="1"/>
      <c r="B80" s="92" t="s">
        <v>87</v>
      </c>
      <c r="C80" s="66" t="s">
        <v>57</v>
      </c>
      <c r="D80" s="93"/>
      <c r="E80" s="94"/>
      <c r="F80" s="94"/>
      <c r="G80" s="90">
        <v>7.4999999999999997E-2</v>
      </c>
      <c r="H80" s="86"/>
      <c r="I80" s="87">
        <f t="shared" si="14"/>
        <v>82757.022919350537</v>
      </c>
      <c r="J80" s="430"/>
      <c r="K80" s="440"/>
      <c r="L80" s="440"/>
    </row>
    <row r="81" spans="1:12" ht="14.25" customHeight="1">
      <c r="A81" s="1"/>
      <c r="B81" s="34">
        <v>3.6</v>
      </c>
      <c r="C81" s="46" t="s">
        <v>62</v>
      </c>
      <c r="D81" s="45"/>
      <c r="E81" s="46"/>
      <c r="F81" s="46"/>
      <c r="G81" s="40">
        <v>0.03</v>
      </c>
      <c r="H81" s="78"/>
      <c r="I81" s="79">
        <f t="shared" si="14"/>
        <v>33102.809167740212</v>
      </c>
      <c r="J81" s="429"/>
      <c r="K81" s="440"/>
      <c r="L81" s="440"/>
    </row>
    <row r="82" spans="1:12" ht="14.25" customHeight="1">
      <c r="A82" s="1"/>
      <c r="B82" s="34">
        <v>3.7</v>
      </c>
      <c r="C82" s="81" t="s">
        <v>63</v>
      </c>
      <c r="D82" s="45"/>
      <c r="E82" s="46"/>
      <c r="F82" s="46"/>
      <c r="G82" s="82">
        <v>0.25</v>
      </c>
      <c r="H82" s="78"/>
      <c r="I82" s="79"/>
      <c r="J82" s="429"/>
      <c r="K82" s="440"/>
      <c r="L82" s="440"/>
    </row>
    <row r="83" spans="1:12" ht="14.25" customHeight="1">
      <c r="A83" s="1"/>
      <c r="B83" s="92" t="s">
        <v>88</v>
      </c>
      <c r="C83" s="66" t="s">
        <v>54</v>
      </c>
      <c r="D83" s="93"/>
      <c r="E83" s="94"/>
      <c r="F83" s="94"/>
      <c r="G83" s="85">
        <v>0.125</v>
      </c>
      <c r="H83" s="86"/>
      <c r="I83" s="87">
        <f t="shared" ref="I83:I85" si="15">G83*$J$69</f>
        <v>137928.37153225089</v>
      </c>
      <c r="J83" s="430"/>
      <c r="K83" s="440"/>
      <c r="L83" s="440"/>
    </row>
    <row r="84" spans="1:12" ht="14.25" customHeight="1">
      <c r="A84" s="1"/>
      <c r="B84" s="92" t="s">
        <v>89</v>
      </c>
      <c r="C84" s="66" t="s">
        <v>55</v>
      </c>
      <c r="D84" s="93"/>
      <c r="E84" s="94"/>
      <c r="F84" s="94"/>
      <c r="G84" s="88">
        <v>0.05</v>
      </c>
      <c r="H84" s="86"/>
      <c r="I84" s="87">
        <f t="shared" si="15"/>
        <v>55171.348612900358</v>
      </c>
      <c r="J84" s="430"/>
      <c r="K84" s="440"/>
      <c r="L84" s="440"/>
    </row>
    <row r="85" spans="1:12" ht="14.25" customHeight="1">
      <c r="A85" s="1"/>
      <c r="B85" s="92" t="s">
        <v>90</v>
      </c>
      <c r="C85" s="66" t="s">
        <v>57</v>
      </c>
      <c r="D85" s="93"/>
      <c r="E85" s="94"/>
      <c r="F85" s="94"/>
      <c r="G85" s="85">
        <v>7.4999999999999997E-2</v>
      </c>
      <c r="H85" s="86"/>
      <c r="I85" s="87">
        <f t="shared" si="15"/>
        <v>82757.022919350537</v>
      </c>
      <c r="J85" s="430"/>
      <c r="K85" s="440"/>
      <c r="L85" s="440"/>
    </row>
    <row r="86" spans="1:12" ht="14.25" customHeight="1">
      <c r="A86" s="1"/>
      <c r="B86" s="72">
        <v>4</v>
      </c>
      <c r="C86" s="73" t="s">
        <v>91</v>
      </c>
      <c r="D86" s="74">
        <v>3354</v>
      </c>
      <c r="E86" s="73" t="s">
        <v>49</v>
      </c>
      <c r="F86" s="73"/>
      <c r="G86" s="75">
        <f>D86/9322.69</f>
        <v>0.35976740618855713</v>
      </c>
      <c r="H86" s="73"/>
      <c r="I86" s="73"/>
      <c r="J86" s="428">
        <f>G86*$H$34</f>
        <v>12325631.336019967</v>
      </c>
      <c r="K86" s="440"/>
      <c r="L86" s="440"/>
    </row>
    <row r="87" spans="1:12" ht="14.25" customHeight="1">
      <c r="A87" s="1"/>
      <c r="B87" s="34">
        <v>4.0999999999999996</v>
      </c>
      <c r="C87" s="46" t="s">
        <v>50</v>
      </c>
      <c r="D87" s="45"/>
      <c r="E87" s="46"/>
      <c r="F87" s="46"/>
      <c r="G87" s="40">
        <v>0.05</v>
      </c>
      <c r="H87" s="78"/>
      <c r="I87" s="79">
        <f t="shared" ref="I87:I89" si="16">G87*$J$86</f>
        <v>616281.56680099841</v>
      </c>
      <c r="J87" s="429"/>
      <c r="K87" s="440"/>
      <c r="L87" s="440"/>
    </row>
    <row r="88" spans="1:12" ht="14.25" customHeight="1">
      <c r="A88" s="1"/>
      <c r="B88" s="34">
        <v>4.2</v>
      </c>
      <c r="C88" s="46" t="s">
        <v>51</v>
      </c>
      <c r="D88" s="45"/>
      <c r="E88" s="46"/>
      <c r="F88" s="46"/>
      <c r="G88" s="40">
        <v>0.02</v>
      </c>
      <c r="H88" s="78"/>
      <c r="I88" s="79">
        <f t="shared" si="16"/>
        <v>246512.62672039933</v>
      </c>
      <c r="J88" s="429"/>
      <c r="K88" s="440"/>
      <c r="L88" s="440"/>
    </row>
    <row r="89" spans="1:12" ht="14.25" customHeight="1">
      <c r="A89" s="1"/>
      <c r="B89" s="34">
        <v>4.3</v>
      </c>
      <c r="C89" s="46" t="s">
        <v>52</v>
      </c>
      <c r="D89" s="45"/>
      <c r="E89" s="46"/>
      <c r="F89" s="46"/>
      <c r="G89" s="40">
        <v>0.1</v>
      </c>
      <c r="H89" s="78"/>
      <c r="I89" s="79">
        <f t="shared" si="16"/>
        <v>1232563.1336019968</v>
      </c>
      <c r="J89" s="429"/>
      <c r="K89" s="440"/>
      <c r="L89" s="440"/>
    </row>
    <row r="90" spans="1:12" ht="14.25" customHeight="1">
      <c r="A90" s="1"/>
      <c r="B90" s="34">
        <v>4.4000000000000004</v>
      </c>
      <c r="C90" s="81" t="s">
        <v>92</v>
      </c>
      <c r="D90" s="45"/>
      <c r="E90" s="46"/>
      <c r="F90" s="46"/>
      <c r="G90" s="82">
        <v>0.3</v>
      </c>
      <c r="H90" s="78"/>
      <c r="I90" s="79"/>
      <c r="J90" s="429"/>
      <c r="K90" s="440"/>
      <c r="L90" s="440"/>
    </row>
    <row r="91" spans="1:12" ht="14.25" customHeight="1">
      <c r="A91" s="1"/>
      <c r="B91" s="92" t="s">
        <v>93</v>
      </c>
      <c r="C91" s="66" t="s">
        <v>54</v>
      </c>
      <c r="D91" s="93"/>
      <c r="E91" s="94"/>
      <c r="F91" s="94"/>
      <c r="G91" s="85">
        <v>0.105</v>
      </c>
      <c r="H91" s="86"/>
      <c r="I91" s="87">
        <f t="shared" ref="I91:I93" si="17">G91*$J$86</f>
        <v>1294191.2902820965</v>
      </c>
      <c r="J91" s="430"/>
      <c r="K91" s="440"/>
      <c r="L91" s="440"/>
    </row>
    <row r="92" spans="1:12" ht="14.25" customHeight="1">
      <c r="A92" s="1"/>
      <c r="B92" s="92" t="s">
        <v>94</v>
      </c>
      <c r="C92" s="66" t="s">
        <v>55</v>
      </c>
      <c r="D92" s="93"/>
      <c r="E92" s="94"/>
      <c r="F92" s="94"/>
      <c r="G92" s="88">
        <v>0.06</v>
      </c>
      <c r="H92" s="86"/>
      <c r="I92" s="87">
        <f t="shared" si="17"/>
        <v>739537.88016119797</v>
      </c>
      <c r="J92" s="430"/>
      <c r="K92" s="440"/>
      <c r="L92" s="440"/>
    </row>
    <row r="93" spans="1:12" ht="14.25" customHeight="1">
      <c r="A93" s="1"/>
      <c r="B93" s="92" t="s">
        <v>95</v>
      </c>
      <c r="C93" s="66" t="s">
        <v>57</v>
      </c>
      <c r="D93" s="93"/>
      <c r="E93" s="94"/>
      <c r="F93" s="94"/>
      <c r="G93" s="85">
        <v>0.13500000000000001</v>
      </c>
      <c r="H93" s="86"/>
      <c r="I93" s="87">
        <f t="shared" si="17"/>
        <v>1663960.2303626956</v>
      </c>
      <c r="J93" s="430"/>
      <c r="K93" s="440"/>
      <c r="L93" s="440"/>
    </row>
    <row r="94" spans="1:12" ht="14.25" customHeight="1">
      <c r="A94" s="1"/>
      <c r="B94" s="34">
        <v>4.5</v>
      </c>
      <c r="C94" s="81" t="s">
        <v>96</v>
      </c>
      <c r="D94" s="45"/>
      <c r="E94" s="46"/>
      <c r="F94" s="46"/>
      <c r="G94" s="82">
        <v>0.25</v>
      </c>
      <c r="H94" s="78"/>
      <c r="I94" s="79"/>
      <c r="J94" s="429"/>
      <c r="K94" s="440"/>
      <c r="L94" s="440"/>
    </row>
    <row r="95" spans="1:12" ht="14.25" customHeight="1">
      <c r="A95" s="1"/>
      <c r="B95" s="92" t="s">
        <v>97</v>
      </c>
      <c r="C95" s="66" t="s">
        <v>54</v>
      </c>
      <c r="D95" s="93"/>
      <c r="E95" s="94"/>
      <c r="F95" s="94"/>
      <c r="G95" s="90">
        <v>0.1125</v>
      </c>
      <c r="H95" s="86"/>
      <c r="I95" s="87">
        <f t="shared" ref="I95:I98" si="18">G95*$J$86</f>
        <v>1386633.5253022462</v>
      </c>
      <c r="J95" s="430"/>
      <c r="K95" s="440"/>
      <c r="L95" s="440"/>
    </row>
    <row r="96" spans="1:12" ht="14.25" customHeight="1">
      <c r="A96" s="1"/>
      <c r="B96" s="92" t="s">
        <v>98</v>
      </c>
      <c r="C96" s="66" t="s">
        <v>55</v>
      </c>
      <c r="D96" s="93"/>
      <c r="E96" s="94"/>
      <c r="F96" s="94"/>
      <c r="G96" s="90">
        <v>6.25E-2</v>
      </c>
      <c r="H96" s="86"/>
      <c r="I96" s="87">
        <f t="shared" si="18"/>
        <v>770351.95850124792</v>
      </c>
      <c r="J96" s="430"/>
      <c r="K96" s="440"/>
      <c r="L96" s="440"/>
    </row>
    <row r="97" spans="1:12" ht="14.25" customHeight="1">
      <c r="A97" s="1"/>
      <c r="B97" s="92" t="s">
        <v>99</v>
      </c>
      <c r="C97" s="66" t="s">
        <v>57</v>
      </c>
      <c r="D97" s="93"/>
      <c r="E97" s="94"/>
      <c r="F97" s="94"/>
      <c r="G97" s="90">
        <v>7.4999999999999997E-2</v>
      </c>
      <c r="H97" s="86"/>
      <c r="I97" s="87">
        <f t="shared" si="18"/>
        <v>924422.35020149744</v>
      </c>
      <c r="J97" s="430"/>
      <c r="K97" s="440"/>
      <c r="L97" s="440"/>
    </row>
    <row r="98" spans="1:12" ht="14.25" customHeight="1">
      <c r="A98" s="1"/>
      <c r="B98" s="34">
        <v>4.5999999999999996</v>
      </c>
      <c r="C98" s="46" t="s">
        <v>62</v>
      </c>
      <c r="D98" s="45"/>
      <c r="E98" s="46"/>
      <c r="F98" s="46"/>
      <c r="G98" s="40">
        <v>0.03</v>
      </c>
      <c r="H98" s="78"/>
      <c r="I98" s="79">
        <f t="shared" si="18"/>
        <v>369768.94008059899</v>
      </c>
      <c r="J98" s="429"/>
      <c r="K98" s="440"/>
      <c r="L98" s="440"/>
    </row>
    <row r="99" spans="1:12" ht="14.25" customHeight="1">
      <c r="A99" s="1"/>
      <c r="B99" s="34">
        <v>4.7</v>
      </c>
      <c r="C99" s="81" t="s">
        <v>63</v>
      </c>
      <c r="D99" s="45"/>
      <c r="E99" s="46"/>
      <c r="F99" s="46"/>
      <c r="G99" s="82">
        <v>0.25</v>
      </c>
      <c r="H99" s="78"/>
      <c r="I99" s="79"/>
      <c r="J99" s="429"/>
      <c r="K99" s="440"/>
      <c r="L99" s="440"/>
    </row>
    <row r="100" spans="1:12" ht="14.25" customHeight="1">
      <c r="A100" s="1"/>
      <c r="B100" s="92" t="s">
        <v>100</v>
      </c>
      <c r="C100" s="66" t="s">
        <v>54</v>
      </c>
      <c r="D100" s="93"/>
      <c r="E100" s="94"/>
      <c r="F100" s="94"/>
      <c r="G100" s="85">
        <v>0.125</v>
      </c>
      <c r="H100" s="86"/>
      <c r="I100" s="87">
        <f t="shared" ref="I100:I102" si="19">G100*$J$86</f>
        <v>1540703.9170024958</v>
      </c>
      <c r="J100" s="430"/>
      <c r="K100" s="440"/>
      <c r="L100" s="440"/>
    </row>
    <row r="101" spans="1:12" ht="14.25" customHeight="1">
      <c r="A101" s="1"/>
      <c r="B101" s="92" t="s">
        <v>101</v>
      </c>
      <c r="C101" s="66" t="s">
        <v>55</v>
      </c>
      <c r="D101" s="93"/>
      <c r="E101" s="94"/>
      <c r="F101" s="94"/>
      <c r="G101" s="88">
        <v>0.05</v>
      </c>
      <c r="H101" s="86"/>
      <c r="I101" s="87">
        <f t="shared" si="19"/>
        <v>616281.56680099841</v>
      </c>
      <c r="J101" s="430"/>
      <c r="K101" s="440"/>
      <c r="L101" s="440"/>
    </row>
    <row r="102" spans="1:12" ht="14.25" customHeight="1">
      <c r="A102" s="1"/>
      <c r="B102" s="92" t="s">
        <v>102</v>
      </c>
      <c r="C102" s="66" t="s">
        <v>57</v>
      </c>
      <c r="D102" s="93"/>
      <c r="E102" s="94"/>
      <c r="F102" s="94"/>
      <c r="G102" s="85">
        <v>7.4999999999999997E-2</v>
      </c>
      <c r="H102" s="86"/>
      <c r="I102" s="87">
        <f t="shared" si="19"/>
        <v>924422.35020149744</v>
      </c>
      <c r="J102" s="430"/>
      <c r="K102" s="440"/>
      <c r="L102" s="440"/>
    </row>
    <row r="103" spans="1:12" ht="14.25" customHeight="1">
      <c r="A103" s="1"/>
      <c r="B103" s="72">
        <v>5</v>
      </c>
      <c r="C103" s="73" t="s">
        <v>103</v>
      </c>
      <c r="D103" s="74">
        <v>372</v>
      </c>
      <c r="E103" s="73" t="s">
        <v>49</v>
      </c>
      <c r="F103" s="73"/>
      <c r="G103" s="75">
        <f>D103/9322.69</f>
        <v>3.9902646124670024E-2</v>
      </c>
      <c r="H103" s="73"/>
      <c r="I103" s="73"/>
      <c r="J103" s="428">
        <f>G103*$H$34</f>
        <v>1367064.656231195</v>
      </c>
      <c r="K103" s="440"/>
      <c r="L103" s="440"/>
    </row>
    <row r="104" spans="1:12" ht="14.25" customHeight="1">
      <c r="A104" s="1"/>
      <c r="B104" s="34">
        <v>5.0999999999999996</v>
      </c>
      <c r="C104" s="46" t="s">
        <v>50</v>
      </c>
      <c r="D104" s="45"/>
      <c r="E104" s="46"/>
      <c r="F104" s="46"/>
      <c r="G104" s="40">
        <v>0.05</v>
      </c>
      <c r="H104" s="78"/>
      <c r="I104" s="79">
        <f t="shared" ref="I104:I106" si="20">G104*$J$103</f>
        <v>68353.232811559748</v>
      </c>
      <c r="J104" s="429"/>
      <c r="K104" s="440"/>
      <c r="L104" s="440"/>
    </row>
    <row r="105" spans="1:12" ht="14.25" customHeight="1">
      <c r="A105" s="1"/>
      <c r="B105" s="34">
        <v>5.2</v>
      </c>
      <c r="C105" s="46" t="s">
        <v>51</v>
      </c>
      <c r="D105" s="45"/>
      <c r="E105" s="46"/>
      <c r="F105" s="46"/>
      <c r="G105" s="40">
        <v>0.02</v>
      </c>
      <c r="H105" s="78"/>
      <c r="I105" s="79">
        <f t="shared" si="20"/>
        <v>27341.293124623899</v>
      </c>
      <c r="J105" s="429"/>
      <c r="K105" s="440"/>
      <c r="L105" s="440"/>
    </row>
    <row r="106" spans="1:12" ht="14.25" customHeight="1">
      <c r="A106" s="1"/>
      <c r="B106" s="34">
        <v>5.3</v>
      </c>
      <c r="C106" s="46" t="s">
        <v>52</v>
      </c>
      <c r="D106" s="45"/>
      <c r="E106" s="46"/>
      <c r="F106" s="46"/>
      <c r="G106" s="40">
        <v>0.1</v>
      </c>
      <c r="H106" s="78"/>
      <c r="I106" s="79">
        <f t="shared" si="20"/>
        <v>136706.4656231195</v>
      </c>
      <c r="J106" s="429"/>
      <c r="K106" s="440"/>
      <c r="L106" s="440"/>
    </row>
    <row r="107" spans="1:12" ht="14.25" customHeight="1">
      <c r="A107" s="1"/>
      <c r="B107" s="34">
        <v>5.4</v>
      </c>
      <c r="C107" s="81" t="s">
        <v>104</v>
      </c>
      <c r="D107" s="45"/>
      <c r="E107" s="46"/>
      <c r="F107" s="46"/>
      <c r="G107" s="82">
        <v>0.3</v>
      </c>
      <c r="H107" s="78"/>
      <c r="I107" s="79"/>
      <c r="J107" s="429"/>
      <c r="K107" s="440"/>
      <c r="L107" s="440"/>
    </row>
    <row r="108" spans="1:12" ht="14.25" customHeight="1">
      <c r="A108" s="1"/>
      <c r="B108" s="92" t="s">
        <v>105</v>
      </c>
      <c r="C108" s="66" t="s">
        <v>54</v>
      </c>
      <c r="D108" s="93"/>
      <c r="E108" s="94"/>
      <c r="F108" s="94"/>
      <c r="G108" s="85">
        <v>0.105</v>
      </c>
      <c r="H108" s="86"/>
      <c r="I108" s="87">
        <f t="shared" ref="I108:I110" si="21">G108*$J$103</f>
        <v>143541.78890427545</v>
      </c>
      <c r="J108" s="430"/>
      <c r="K108" s="440"/>
      <c r="L108" s="440"/>
    </row>
    <row r="109" spans="1:12" ht="14.25" customHeight="1">
      <c r="A109" s="1"/>
      <c r="B109" s="92" t="s">
        <v>106</v>
      </c>
      <c r="C109" s="66" t="s">
        <v>55</v>
      </c>
      <c r="D109" s="93"/>
      <c r="E109" s="94"/>
      <c r="F109" s="94"/>
      <c r="G109" s="88">
        <v>0.06</v>
      </c>
      <c r="H109" s="86"/>
      <c r="I109" s="87">
        <f t="shared" si="21"/>
        <v>82023.879373871692</v>
      </c>
      <c r="J109" s="430"/>
      <c r="K109" s="440"/>
      <c r="L109" s="440"/>
    </row>
    <row r="110" spans="1:12" ht="14.25" customHeight="1">
      <c r="A110" s="1"/>
      <c r="B110" s="92" t="s">
        <v>107</v>
      </c>
      <c r="C110" s="66" t="s">
        <v>57</v>
      </c>
      <c r="D110" s="93"/>
      <c r="E110" s="94"/>
      <c r="F110" s="94"/>
      <c r="G110" s="85">
        <v>0.13500000000000001</v>
      </c>
      <c r="H110" s="86"/>
      <c r="I110" s="87">
        <f t="shared" si="21"/>
        <v>184553.72859121134</v>
      </c>
      <c r="J110" s="430"/>
      <c r="K110" s="440"/>
      <c r="L110" s="440"/>
    </row>
    <row r="111" spans="1:12" ht="14.25" customHeight="1">
      <c r="A111" s="1"/>
      <c r="B111" s="34">
        <v>5.5</v>
      </c>
      <c r="C111" s="81" t="s">
        <v>108</v>
      </c>
      <c r="D111" s="45"/>
      <c r="E111" s="46"/>
      <c r="F111" s="46"/>
      <c r="G111" s="82">
        <v>0.25</v>
      </c>
      <c r="H111" s="78"/>
      <c r="I111" s="79"/>
      <c r="J111" s="429"/>
      <c r="K111" s="440"/>
      <c r="L111" s="440"/>
    </row>
    <row r="112" spans="1:12" ht="14.25" customHeight="1">
      <c r="A112" s="1"/>
      <c r="B112" s="92" t="s">
        <v>109</v>
      </c>
      <c r="C112" s="66" t="s">
        <v>54</v>
      </c>
      <c r="D112" s="93"/>
      <c r="E112" s="94"/>
      <c r="F112" s="94"/>
      <c r="G112" s="90">
        <v>0.1125</v>
      </c>
      <c r="H112" s="86"/>
      <c r="I112" s="87">
        <f t="shared" ref="I112:I115" si="22">G112*$J$103</f>
        <v>153794.77382600945</v>
      </c>
      <c r="J112" s="430"/>
      <c r="K112" s="440"/>
      <c r="L112" s="440"/>
    </row>
    <row r="113" spans="1:12" ht="14.25" customHeight="1">
      <c r="A113" s="1"/>
      <c r="B113" s="92" t="s">
        <v>110</v>
      </c>
      <c r="C113" s="66" t="s">
        <v>55</v>
      </c>
      <c r="D113" s="93"/>
      <c r="E113" s="94"/>
      <c r="F113" s="94"/>
      <c r="G113" s="90">
        <v>6.25E-2</v>
      </c>
      <c r="H113" s="86"/>
      <c r="I113" s="87">
        <f t="shared" si="22"/>
        <v>85441.541014449685</v>
      </c>
      <c r="J113" s="430"/>
      <c r="K113" s="440"/>
      <c r="L113" s="440"/>
    </row>
    <row r="114" spans="1:12" ht="14.25" customHeight="1">
      <c r="A114" s="1"/>
      <c r="B114" s="92" t="s">
        <v>111</v>
      </c>
      <c r="C114" s="66" t="s">
        <v>57</v>
      </c>
      <c r="D114" s="93"/>
      <c r="E114" s="94"/>
      <c r="F114" s="94"/>
      <c r="G114" s="90">
        <v>7.4999999999999997E-2</v>
      </c>
      <c r="H114" s="86"/>
      <c r="I114" s="87">
        <f t="shared" si="22"/>
        <v>102529.84921733962</v>
      </c>
      <c r="J114" s="430"/>
      <c r="K114" s="440"/>
      <c r="L114" s="440"/>
    </row>
    <row r="115" spans="1:12" ht="14.25" customHeight="1">
      <c r="A115" s="1"/>
      <c r="B115" s="34">
        <v>5.6</v>
      </c>
      <c r="C115" s="46" t="s">
        <v>62</v>
      </c>
      <c r="D115" s="45"/>
      <c r="E115" s="46"/>
      <c r="F115" s="46"/>
      <c r="G115" s="40">
        <v>0.03</v>
      </c>
      <c r="H115" s="78"/>
      <c r="I115" s="79">
        <f t="shared" si="22"/>
        <v>41011.939686935846</v>
      </c>
      <c r="J115" s="429"/>
      <c r="K115" s="440"/>
      <c r="L115" s="440"/>
    </row>
    <row r="116" spans="1:12" ht="14.25" customHeight="1">
      <c r="A116" s="1"/>
      <c r="B116" s="34">
        <v>5.7</v>
      </c>
      <c r="C116" s="81" t="s">
        <v>63</v>
      </c>
      <c r="D116" s="45"/>
      <c r="E116" s="46"/>
      <c r="F116" s="46"/>
      <c r="G116" s="82">
        <v>0.25</v>
      </c>
      <c r="H116" s="78"/>
      <c r="I116" s="79"/>
      <c r="J116" s="429"/>
      <c r="K116" s="440"/>
      <c r="L116" s="440"/>
    </row>
    <row r="117" spans="1:12" ht="14.25" customHeight="1">
      <c r="A117" s="1"/>
      <c r="B117" s="92" t="s">
        <v>112</v>
      </c>
      <c r="C117" s="66" t="s">
        <v>54</v>
      </c>
      <c r="D117" s="93"/>
      <c r="E117" s="94"/>
      <c r="F117" s="94"/>
      <c r="G117" s="85">
        <v>0.125</v>
      </c>
      <c r="H117" s="86"/>
      <c r="I117" s="87">
        <f t="shared" ref="I117:I119" si="23">G117*$J$103</f>
        <v>170883.08202889937</v>
      </c>
      <c r="J117" s="430"/>
      <c r="K117" s="440"/>
      <c r="L117" s="440"/>
    </row>
    <row r="118" spans="1:12" ht="14.25" customHeight="1">
      <c r="A118" s="1"/>
      <c r="B118" s="92" t="s">
        <v>113</v>
      </c>
      <c r="C118" s="66" t="s">
        <v>55</v>
      </c>
      <c r="D118" s="93"/>
      <c r="E118" s="94"/>
      <c r="F118" s="94"/>
      <c r="G118" s="88">
        <v>0.05</v>
      </c>
      <c r="H118" s="86"/>
      <c r="I118" s="87">
        <f t="shared" si="23"/>
        <v>68353.232811559748</v>
      </c>
      <c r="J118" s="430"/>
      <c r="K118" s="440"/>
      <c r="L118" s="440"/>
    </row>
    <row r="119" spans="1:12" ht="14.25" customHeight="1">
      <c r="A119" s="1"/>
      <c r="B119" s="92" t="s">
        <v>114</v>
      </c>
      <c r="C119" s="66" t="s">
        <v>57</v>
      </c>
      <c r="D119" s="93"/>
      <c r="E119" s="94"/>
      <c r="F119" s="94"/>
      <c r="G119" s="85">
        <v>7.4999999999999997E-2</v>
      </c>
      <c r="H119" s="86"/>
      <c r="I119" s="87">
        <f t="shared" si="23"/>
        <v>102529.84921733962</v>
      </c>
      <c r="J119" s="430"/>
      <c r="K119" s="440"/>
      <c r="L119" s="440"/>
    </row>
    <row r="120" spans="1:12" ht="14.25" customHeight="1">
      <c r="A120" s="1"/>
      <c r="B120" s="72">
        <v>6</v>
      </c>
      <c r="C120" s="73" t="s">
        <v>115</v>
      </c>
      <c r="D120" s="74">
        <v>1372</v>
      </c>
      <c r="E120" s="73" t="s">
        <v>49</v>
      </c>
      <c r="F120" s="73"/>
      <c r="G120" s="75">
        <f>D120/9322.69</f>
        <v>0.14716782387915933</v>
      </c>
      <c r="H120" s="73"/>
      <c r="I120" s="73"/>
      <c r="J120" s="428">
        <f>G120*$H$34</f>
        <v>5041969.6460999986</v>
      </c>
      <c r="K120" s="440"/>
      <c r="L120" s="440"/>
    </row>
    <row r="121" spans="1:12" ht="14.25" customHeight="1">
      <c r="A121" s="1"/>
      <c r="B121" s="34">
        <v>6.1</v>
      </c>
      <c r="C121" s="46" t="s">
        <v>50</v>
      </c>
      <c r="D121" s="45"/>
      <c r="E121" s="46"/>
      <c r="F121" s="46"/>
      <c r="G121" s="40">
        <v>0.05</v>
      </c>
      <c r="H121" s="78"/>
      <c r="I121" s="79">
        <f t="shared" ref="I121:I123" si="24">G121*$J$120</f>
        <v>252098.48230499995</v>
      </c>
      <c r="J121" s="429"/>
      <c r="K121" s="440"/>
      <c r="L121" s="440"/>
    </row>
    <row r="122" spans="1:12" ht="14.25" customHeight="1">
      <c r="A122" s="1"/>
      <c r="B122" s="34">
        <v>6.2</v>
      </c>
      <c r="C122" s="46" t="s">
        <v>51</v>
      </c>
      <c r="D122" s="45"/>
      <c r="E122" s="46"/>
      <c r="F122" s="46"/>
      <c r="G122" s="40">
        <v>0.02</v>
      </c>
      <c r="H122" s="78"/>
      <c r="I122" s="79">
        <f t="shared" si="24"/>
        <v>100839.39292199997</v>
      </c>
      <c r="J122" s="429"/>
      <c r="K122" s="440"/>
      <c r="L122" s="440"/>
    </row>
    <row r="123" spans="1:12" ht="14.25" customHeight="1">
      <c r="A123" s="1"/>
      <c r="B123" s="34">
        <v>6.3</v>
      </c>
      <c r="C123" s="46" t="s">
        <v>52</v>
      </c>
      <c r="D123" s="45"/>
      <c r="E123" s="46"/>
      <c r="F123" s="46"/>
      <c r="G123" s="40">
        <v>0.1</v>
      </c>
      <c r="H123" s="78"/>
      <c r="I123" s="79">
        <f t="shared" si="24"/>
        <v>504196.96460999991</v>
      </c>
      <c r="J123" s="429"/>
      <c r="K123" s="440"/>
      <c r="L123" s="440"/>
    </row>
    <row r="124" spans="1:12" ht="14.25" customHeight="1">
      <c r="A124" s="1"/>
      <c r="B124" s="34">
        <v>6.4</v>
      </c>
      <c r="C124" s="81" t="s">
        <v>116</v>
      </c>
      <c r="D124" s="45"/>
      <c r="E124" s="46"/>
      <c r="F124" s="46"/>
      <c r="G124" s="82">
        <v>0.3</v>
      </c>
      <c r="H124" s="78"/>
      <c r="I124" s="79"/>
      <c r="J124" s="429"/>
      <c r="K124" s="440"/>
      <c r="L124" s="440"/>
    </row>
    <row r="125" spans="1:12" ht="14.25" customHeight="1">
      <c r="A125" s="1"/>
      <c r="B125" s="92" t="s">
        <v>117</v>
      </c>
      <c r="C125" s="66" t="s">
        <v>54</v>
      </c>
      <c r="D125" s="93"/>
      <c r="E125" s="94"/>
      <c r="F125" s="94"/>
      <c r="G125" s="85">
        <v>0.105</v>
      </c>
      <c r="H125" s="86"/>
      <c r="I125" s="87">
        <f t="shared" ref="I125:I127" si="25">G125*$J$120</f>
        <v>529406.8128404998</v>
      </c>
      <c r="J125" s="430"/>
      <c r="K125" s="440"/>
      <c r="L125" s="440"/>
    </row>
    <row r="126" spans="1:12" ht="14.25" customHeight="1">
      <c r="A126" s="1"/>
      <c r="B126" s="92" t="s">
        <v>118</v>
      </c>
      <c r="C126" s="66" t="s">
        <v>55</v>
      </c>
      <c r="D126" s="93"/>
      <c r="E126" s="94"/>
      <c r="F126" s="94"/>
      <c r="G126" s="88">
        <v>0.06</v>
      </c>
      <c r="H126" s="86"/>
      <c r="I126" s="87">
        <f t="shared" si="25"/>
        <v>302518.17876599991</v>
      </c>
      <c r="J126" s="430"/>
      <c r="K126" s="440"/>
      <c r="L126" s="440"/>
    </row>
    <row r="127" spans="1:12" ht="14.25" customHeight="1">
      <c r="A127" s="1"/>
      <c r="B127" s="92" t="s">
        <v>119</v>
      </c>
      <c r="C127" s="66" t="s">
        <v>57</v>
      </c>
      <c r="D127" s="93"/>
      <c r="E127" s="94"/>
      <c r="F127" s="94"/>
      <c r="G127" s="85">
        <v>0.13500000000000001</v>
      </c>
      <c r="H127" s="86"/>
      <c r="I127" s="87">
        <f t="shared" si="25"/>
        <v>680665.90222349984</v>
      </c>
      <c r="J127" s="430"/>
      <c r="K127" s="440"/>
      <c r="L127" s="440"/>
    </row>
    <row r="128" spans="1:12" ht="14.25" customHeight="1">
      <c r="A128" s="1"/>
      <c r="B128" s="34">
        <v>6.5</v>
      </c>
      <c r="C128" s="81" t="s">
        <v>120</v>
      </c>
      <c r="D128" s="45"/>
      <c r="E128" s="46"/>
      <c r="F128" s="46"/>
      <c r="G128" s="82">
        <v>0.25</v>
      </c>
      <c r="H128" s="78"/>
      <c r="I128" s="79"/>
      <c r="J128" s="429"/>
      <c r="K128" s="440"/>
      <c r="L128" s="440"/>
    </row>
    <row r="129" spans="1:12" ht="14.25" customHeight="1">
      <c r="A129" s="1"/>
      <c r="B129" s="92" t="s">
        <v>121</v>
      </c>
      <c r="C129" s="66" t="s">
        <v>54</v>
      </c>
      <c r="D129" s="93"/>
      <c r="E129" s="94"/>
      <c r="F129" s="94"/>
      <c r="G129" s="90">
        <v>0.1125</v>
      </c>
      <c r="H129" s="86"/>
      <c r="I129" s="87">
        <f t="shared" ref="I129:I132" si="26">G129*$J$120</f>
        <v>567221.58518624981</v>
      </c>
      <c r="J129" s="430"/>
      <c r="K129" s="440"/>
      <c r="L129" s="440"/>
    </row>
    <row r="130" spans="1:12" ht="14.25" customHeight="1">
      <c r="A130" s="1"/>
      <c r="B130" s="92" t="s">
        <v>122</v>
      </c>
      <c r="C130" s="66" t="s">
        <v>55</v>
      </c>
      <c r="D130" s="93"/>
      <c r="E130" s="94"/>
      <c r="F130" s="94"/>
      <c r="G130" s="90">
        <v>6.25E-2</v>
      </c>
      <c r="H130" s="86"/>
      <c r="I130" s="87">
        <f t="shared" si="26"/>
        <v>315123.10288124991</v>
      </c>
      <c r="J130" s="430"/>
      <c r="K130" s="440"/>
      <c r="L130" s="440"/>
    </row>
    <row r="131" spans="1:12" ht="14.25" customHeight="1">
      <c r="A131" s="1"/>
      <c r="B131" s="92" t="s">
        <v>123</v>
      </c>
      <c r="C131" s="66" t="s">
        <v>57</v>
      </c>
      <c r="D131" s="93"/>
      <c r="E131" s="94"/>
      <c r="F131" s="94"/>
      <c r="G131" s="90">
        <v>7.4999999999999997E-2</v>
      </c>
      <c r="H131" s="86"/>
      <c r="I131" s="87">
        <f t="shared" si="26"/>
        <v>378147.72345749987</v>
      </c>
      <c r="J131" s="430"/>
      <c r="K131" s="440"/>
      <c r="L131" s="440"/>
    </row>
    <row r="132" spans="1:12" ht="14.25" customHeight="1">
      <c r="A132" s="1"/>
      <c r="B132" s="34">
        <v>6.6</v>
      </c>
      <c r="C132" s="46" t="s">
        <v>62</v>
      </c>
      <c r="D132" s="45"/>
      <c r="E132" s="46"/>
      <c r="F132" s="46"/>
      <c r="G132" s="40">
        <v>0.03</v>
      </c>
      <c r="H132" s="78"/>
      <c r="I132" s="79">
        <f t="shared" si="26"/>
        <v>151259.08938299995</v>
      </c>
      <c r="J132" s="429"/>
      <c r="K132" s="440"/>
      <c r="L132" s="440"/>
    </row>
    <row r="133" spans="1:12" ht="14.25" customHeight="1">
      <c r="A133" s="1"/>
      <c r="B133" s="34">
        <v>6.7</v>
      </c>
      <c r="C133" s="81" t="s">
        <v>63</v>
      </c>
      <c r="D133" s="45"/>
      <c r="E133" s="46"/>
      <c r="F133" s="46"/>
      <c r="G133" s="82">
        <v>0.25</v>
      </c>
      <c r="H133" s="78"/>
      <c r="I133" s="79"/>
      <c r="J133" s="429"/>
      <c r="K133" s="440"/>
      <c r="L133" s="440"/>
    </row>
    <row r="134" spans="1:12" ht="14.25" customHeight="1">
      <c r="A134" s="1"/>
      <c r="B134" s="92" t="s">
        <v>124</v>
      </c>
      <c r="C134" s="66" t="s">
        <v>54</v>
      </c>
      <c r="D134" s="93"/>
      <c r="E134" s="94"/>
      <c r="F134" s="94"/>
      <c r="G134" s="85">
        <v>0.125</v>
      </c>
      <c r="H134" s="86"/>
      <c r="I134" s="87">
        <f t="shared" ref="I134:I136" si="27">G134*$J$120</f>
        <v>630246.20576249983</v>
      </c>
      <c r="J134" s="430"/>
      <c r="K134" s="440"/>
      <c r="L134" s="440"/>
    </row>
    <row r="135" spans="1:12" ht="14.25" customHeight="1">
      <c r="A135" s="1"/>
      <c r="B135" s="92" t="s">
        <v>125</v>
      </c>
      <c r="C135" s="66" t="s">
        <v>55</v>
      </c>
      <c r="D135" s="93"/>
      <c r="E135" s="94"/>
      <c r="F135" s="94"/>
      <c r="G135" s="88">
        <v>0.05</v>
      </c>
      <c r="H135" s="86"/>
      <c r="I135" s="87">
        <f t="shared" si="27"/>
        <v>252098.48230499995</v>
      </c>
      <c r="J135" s="430"/>
      <c r="K135" s="440"/>
      <c r="L135" s="440"/>
    </row>
    <row r="136" spans="1:12" ht="14.25" customHeight="1">
      <c r="A136" s="1"/>
      <c r="B136" s="92" t="s">
        <v>126</v>
      </c>
      <c r="C136" s="66" t="s">
        <v>57</v>
      </c>
      <c r="D136" s="93"/>
      <c r="E136" s="94"/>
      <c r="F136" s="94"/>
      <c r="G136" s="85">
        <v>7.4999999999999997E-2</v>
      </c>
      <c r="H136" s="86"/>
      <c r="I136" s="87">
        <f t="shared" si="27"/>
        <v>378147.72345749987</v>
      </c>
      <c r="J136" s="430"/>
      <c r="K136" s="440"/>
      <c r="L136" s="440"/>
    </row>
    <row r="137" spans="1:12" ht="14.25" customHeight="1">
      <c r="A137" s="1"/>
      <c r="B137" s="72">
        <v>7</v>
      </c>
      <c r="C137" s="73" t="s">
        <v>127</v>
      </c>
      <c r="D137" s="74">
        <v>1163</v>
      </c>
      <c r="E137" s="73" t="s">
        <v>49</v>
      </c>
      <c r="F137" s="73"/>
      <c r="G137" s="75">
        <f>D137/9322.69</f>
        <v>0.12474940172847107</v>
      </c>
      <c r="H137" s="73"/>
      <c r="I137" s="73"/>
      <c r="J137" s="428">
        <f>G137*$H$34</f>
        <v>4273914.5032174187</v>
      </c>
      <c r="K137" s="440"/>
      <c r="L137" s="440"/>
    </row>
    <row r="138" spans="1:12" ht="14.25" customHeight="1">
      <c r="A138" s="1"/>
      <c r="B138" s="34">
        <v>7.1</v>
      </c>
      <c r="C138" s="46" t="s">
        <v>50</v>
      </c>
      <c r="D138" s="45"/>
      <c r="E138" s="46"/>
      <c r="F138" s="46"/>
      <c r="G138" s="40">
        <v>0.05</v>
      </c>
      <c r="H138" s="78"/>
      <c r="I138" s="79">
        <f t="shared" ref="I138:I140" si="28">G138*$J$137</f>
        <v>213695.72516087093</v>
      </c>
      <c r="J138" s="429"/>
      <c r="K138" s="440"/>
      <c r="L138" s="440"/>
    </row>
    <row r="139" spans="1:12" ht="14.25" customHeight="1">
      <c r="A139" s="1"/>
      <c r="B139" s="34">
        <v>7.2</v>
      </c>
      <c r="C139" s="46" t="s">
        <v>51</v>
      </c>
      <c r="D139" s="45"/>
      <c r="E139" s="46"/>
      <c r="F139" s="46"/>
      <c r="G139" s="40">
        <v>0.02</v>
      </c>
      <c r="H139" s="78"/>
      <c r="I139" s="79">
        <f t="shared" si="28"/>
        <v>85478.290064348374</v>
      </c>
      <c r="J139" s="429"/>
      <c r="K139" s="440"/>
      <c r="L139" s="440"/>
    </row>
    <row r="140" spans="1:12" ht="14.25" customHeight="1">
      <c r="A140" s="1"/>
      <c r="B140" s="34">
        <v>7.3</v>
      </c>
      <c r="C140" s="46" t="s">
        <v>52</v>
      </c>
      <c r="D140" s="45"/>
      <c r="E140" s="46"/>
      <c r="F140" s="46"/>
      <c r="G140" s="40">
        <v>0.1</v>
      </c>
      <c r="H140" s="78"/>
      <c r="I140" s="79">
        <f t="shared" si="28"/>
        <v>427391.45032174187</v>
      </c>
      <c r="J140" s="429"/>
      <c r="K140" s="440"/>
      <c r="L140" s="440"/>
    </row>
    <row r="141" spans="1:12" ht="14.25" customHeight="1">
      <c r="A141" s="1"/>
      <c r="B141" s="34">
        <v>7.4</v>
      </c>
      <c r="C141" s="81" t="s">
        <v>128</v>
      </c>
      <c r="D141" s="45"/>
      <c r="E141" s="46"/>
      <c r="F141" s="46"/>
      <c r="G141" s="82">
        <v>0.3</v>
      </c>
      <c r="H141" s="78"/>
      <c r="I141" s="79"/>
      <c r="J141" s="429"/>
      <c r="K141" s="440"/>
      <c r="L141" s="440"/>
    </row>
    <row r="142" spans="1:12" ht="14.25" customHeight="1">
      <c r="A142" s="1"/>
      <c r="B142" s="92" t="s">
        <v>129</v>
      </c>
      <c r="C142" s="66" t="s">
        <v>54</v>
      </c>
      <c r="D142" s="66"/>
      <c r="E142" s="66"/>
      <c r="F142" s="66"/>
      <c r="G142" s="85">
        <v>0.105</v>
      </c>
      <c r="H142" s="86"/>
      <c r="I142" s="87">
        <f t="shared" ref="I142:I144" si="29">G142*$J$137</f>
        <v>448761.02283782896</v>
      </c>
      <c r="J142" s="430"/>
      <c r="K142" s="440"/>
      <c r="L142" s="440"/>
    </row>
    <row r="143" spans="1:12" ht="14.25" customHeight="1">
      <c r="A143" s="1"/>
      <c r="B143" s="92" t="s">
        <v>130</v>
      </c>
      <c r="C143" s="66" t="s">
        <v>55</v>
      </c>
      <c r="D143" s="66"/>
      <c r="E143" s="66"/>
      <c r="F143" s="66"/>
      <c r="G143" s="88">
        <v>0.06</v>
      </c>
      <c r="H143" s="86"/>
      <c r="I143" s="87">
        <f t="shared" si="29"/>
        <v>256434.87019304512</v>
      </c>
      <c r="J143" s="430"/>
      <c r="K143" s="440"/>
      <c r="L143" s="440"/>
    </row>
    <row r="144" spans="1:12" ht="14.25" customHeight="1">
      <c r="A144" s="1"/>
      <c r="B144" s="92" t="s">
        <v>131</v>
      </c>
      <c r="C144" s="66" t="s">
        <v>57</v>
      </c>
      <c r="D144" s="66"/>
      <c r="E144" s="66"/>
      <c r="F144" s="66"/>
      <c r="G144" s="85">
        <v>0.13500000000000001</v>
      </c>
      <c r="H144" s="86"/>
      <c r="I144" s="87">
        <f t="shared" si="29"/>
        <v>576978.45793435152</v>
      </c>
      <c r="J144" s="430"/>
      <c r="K144" s="440"/>
      <c r="L144" s="440"/>
    </row>
    <row r="145" spans="1:12" ht="14.25" customHeight="1">
      <c r="A145" s="1"/>
      <c r="B145" s="34">
        <v>7.5</v>
      </c>
      <c r="C145" s="81" t="s">
        <v>132</v>
      </c>
      <c r="D145" s="45"/>
      <c r="E145" s="46"/>
      <c r="F145" s="46"/>
      <c r="G145" s="82">
        <v>0.25</v>
      </c>
      <c r="H145" s="78"/>
      <c r="I145" s="79"/>
      <c r="J145" s="429"/>
      <c r="K145" s="440"/>
      <c r="L145" s="440"/>
    </row>
    <row r="146" spans="1:12" ht="14.25" customHeight="1">
      <c r="A146" s="1"/>
      <c r="B146" s="92" t="s">
        <v>133</v>
      </c>
      <c r="C146" s="66" t="s">
        <v>54</v>
      </c>
      <c r="D146" s="66"/>
      <c r="E146" s="66"/>
      <c r="F146" s="66"/>
      <c r="G146" s="90">
        <v>0.1125</v>
      </c>
      <c r="H146" s="86"/>
      <c r="I146" s="87">
        <f t="shared" ref="I146:I149" si="30">G146*$J$137</f>
        <v>480815.3816119596</v>
      </c>
      <c r="J146" s="430"/>
      <c r="K146" s="440"/>
      <c r="L146" s="440"/>
    </row>
    <row r="147" spans="1:12" ht="14.25" customHeight="1">
      <c r="A147" s="1"/>
      <c r="B147" s="92" t="s">
        <v>134</v>
      </c>
      <c r="C147" s="66" t="s">
        <v>55</v>
      </c>
      <c r="D147" s="66"/>
      <c r="E147" s="66"/>
      <c r="F147" s="66"/>
      <c r="G147" s="90">
        <v>6.25E-2</v>
      </c>
      <c r="H147" s="86"/>
      <c r="I147" s="87">
        <f t="shared" si="30"/>
        <v>267119.65645108867</v>
      </c>
      <c r="J147" s="430"/>
      <c r="K147" s="440"/>
      <c r="L147" s="440"/>
    </row>
    <row r="148" spans="1:12" ht="14.25" customHeight="1">
      <c r="A148" s="1"/>
      <c r="B148" s="92" t="s">
        <v>135</v>
      </c>
      <c r="C148" s="66" t="s">
        <v>57</v>
      </c>
      <c r="D148" s="66"/>
      <c r="E148" s="66"/>
      <c r="F148" s="66"/>
      <c r="G148" s="90">
        <v>7.4999999999999997E-2</v>
      </c>
      <c r="H148" s="86"/>
      <c r="I148" s="87">
        <f t="shared" si="30"/>
        <v>320543.5877413064</v>
      </c>
      <c r="J148" s="430"/>
      <c r="K148" s="440"/>
      <c r="L148" s="440"/>
    </row>
    <row r="149" spans="1:12" ht="14.25" customHeight="1">
      <c r="A149" s="1"/>
      <c r="B149" s="34">
        <v>7.6</v>
      </c>
      <c r="C149" s="46" t="s">
        <v>62</v>
      </c>
      <c r="D149" s="45"/>
      <c r="E149" s="46"/>
      <c r="F149" s="46"/>
      <c r="G149" s="40">
        <v>0.03</v>
      </c>
      <c r="H149" s="78"/>
      <c r="I149" s="79">
        <f t="shared" si="30"/>
        <v>128217.43509652256</v>
      </c>
      <c r="J149" s="429"/>
      <c r="K149" s="440"/>
      <c r="L149" s="440"/>
    </row>
    <row r="150" spans="1:12" ht="14.25" customHeight="1">
      <c r="A150" s="1"/>
      <c r="B150" s="34">
        <v>7.7</v>
      </c>
      <c r="C150" s="81" t="s">
        <v>63</v>
      </c>
      <c r="D150" s="45"/>
      <c r="E150" s="46"/>
      <c r="F150" s="46"/>
      <c r="G150" s="82">
        <v>0.25</v>
      </c>
      <c r="H150" s="78"/>
      <c r="I150" s="79"/>
      <c r="J150" s="429"/>
      <c r="K150" s="440"/>
      <c r="L150" s="440"/>
    </row>
    <row r="151" spans="1:12" ht="14.25" customHeight="1">
      <c r="A151" s="1"/>
      <c r="B151" s="92" t="s">
        <v>136</v>
      </c>
      <c r="C151" s="66" t="s">
        <v>54</v>
      </c>
      <c r="D151" s="66"/>
      <c r="E151" s="66"/>
      <c r="F151" s="66"/>
      <c r="G151" s="85">
        <v>0.125</v>
      </c>
      <c r="H151" s="86"/>
      <c r="I151" s="87">
        <f t="shared" ref="I151:I153" si="31">G151*$J$137</f>
        <v>534239.31290217733</v>
      </c>
      <c r="J151" s="430"/>
      <c r="K151" s="440"/>
      <c r="L151" s="440"/>
    </row>
    <row r="152" spans="1:12" ht="14.25" customHeight="1">
      <c r="A152" s="1"/>
      <c r="B152" s="92" t="s">
        <v>137</v>
      </c>
      <c r="C152" s="66" t="s">
        <v>55</v>
      </c>
      <c r="D152" s="66"/>
      <c r="E152" s="66"/>
      <c r="F152" s="66"/>
      <c r="G152" s="88">
        <v>0.05</v>
      </c>
      <c r="H152" s="86"/>
      <c r="I152" s="87">
        <f t="shared" si="31"/>
        <v>213695.72516087093</v>
      </c>
      <c r="J152" s="430"/>
      <c r="K152" s="440"/>
      <c r="L152" s="440"/>
    </row>
    <row r="153" spans="1:12" ht="14.25" customHeight="1" thickBot="1">
      <c r="A153" s="1"/>
      <c r="B153" s="96" t="s">
        <v>138</v>
      </c>
      <c r="C153" s="97" t="s">
        <v>57</v>
      </c>
      <c r="D153" s="97"/>
      <c r="E153" s="97"/>
      <c r="F153" s="97"/>
      <c r="G153" s="98">
        <v>7.4999999999999997E-2</v>
      </c>
      <c r="H153" s="99"/>
      <c r="I153" s="100">
        <f t="shared" si="31"/>
        <v>320543.5877413064</v>
      </c>
      <c r="J153" s="431"/>
      <c r="K153" s="440"/>
      <c r="L153" s="440"/>
    </row>
    <row r="154" spans="1:12" ht="9.75" customHeight="1" thickBot="1">
      <c r="A154" s="1"/>
      <c r="B154" s="7"/>
      <c r="C154" s="1"/>
      <c r="D154" s="1"/>
      <c r="E154" s="1"/>
      <c r="F154" s="1"/>
      <c r="G154" s="56"/>
      <c r="H154" s="7"/>
      <c r="I154" s="57"/>
      <c r="J154" s="424"/>
      <c r="K154" s="440"/>
      <c r="L154" s="440"/>
    </row>
    <row r="155" spans="1:12" ht="14.25" customHeight="1">
      <c r="A155" s="1"/>
      <c r="B155" s="103" t="s">
        <v>139</v>
      </c>
      <c r="C155" s="104" t="s">
        <v>140</v>
      </c>
      <c r="D155" s="104"/>
      <c r="E155" s="104"/>
      <c r="F155" s="105">
        <f>'Payment Schedule-RFI'!D12</f>
        <v>0.06</v>
      </c>
      <c r="G155" s="105"/>
      <c r="H155" s="106">
        <f>F155*$F$6</f>
        <v>68520000</v>
      </c>
      <c r="I155" s="106"/>
      <c r="J155" s="432"/>
      <c r="K155" s="440"/>
      <c r="L155" s="440"/>
    </row>
    <row r="156" spans="1:12" ht="14.25" customHeight="1">
      <c r="A156" s="1"/>
      <c r="B156" s="72">
        <v>1</v>
      </c>
      <c r="C156" s="73" t="s">
        <v>48</v>
      </c>
      <c r="D156" s="74">
        <v>759.85</v>
      </c>
      <c r="E156" s="73" t="s">
        <v>49</v>
      </c>
      <c r="F156" s="73"/>
      <c r="G156" s="75">
        <f>D156/9322.69</f>
        <v>8.1505445316748706E-2</v>
      </c>
      <c r="H156" s="73"/>
      <c r="I156" s="76"/>
      <c r="J156" s="428">
        <f>G156*$H$155</f>
        <v>5584753.1131036216</v>
      </c>
      <c r="K156" s="440"/>
      <c r="L156" s="440"/>
    </row>
    <row r="157" spans="1:12" ht="14.25" customHeight="1">
      <c r="A157" s="1"/>
      <c r="B157" s="34">
        <v>1.1000000000000001</v>
      </c>
      <c r="C157" s="81" t="s">
        <v>58</v>
      </c>
      <c r="D157" s="45"/>
      <c r="E157" s="46"/>
      <c r="F157" s="46"/>
      <c r="G157" s="82">
        <v>0.25</v>
      </c>
      <c r="H157" s="78"/>
      <c r="I157" s="79"/>
      <c r="J157" s="429"/>
      <c r="K157" s="440"/>
      <c r="L157" s="440"/>
    </row>
    <row r="158" spans="1:12" ht="14.25" customHeight="1">
      <c r="A158" s="1"/>
      <c r="B158" s="92" t="s">
        <v>17</v>
      </c>
      <c r="C158" s="66" t="s">
        <v>54</v>
      </c>
      <c r="D158" s="66"/>
      <c r="E158" s="66"/>
      <c r="F158" s="66"/>
      <c r="G158" s="90">
        <v>0.1125</v>
      </c>
      <c r="H158" s="86"/>
      <c r="I158" s="87">
        <f t="shared" ref="I158:I160" si="32">G158*$J$156</f>
        <v>628284.72522415745</v>
      </c>
      <c r="J158" s="430"/>
      <c r="K158" s="440"/>
      <c r="L158" s="440"/>
    </row>
    <row r="159" spans="1:12" ht="14.25" customHeight="1">
      <c r="A159" s="1"/>
      <c r="B159" s="92" t="s">
        <v>19</v>
      </c>
      <c r="C159" s="66" t="s">
        <v>55</v>
      </c>
      <c r="D159" s="66"/>
      <c r="E159" s="66"/>
      <c r="F159" s="66"/>
      <c r="G159" s="90">
        <v>6.25E-2</v>
      </c>
      <c r="H159" s="86"/>
      <c r="I159" s="87">
        <f t="shared" si="32"/>
        <v>349047.06956897635</v>
      </c>
      <c r="J159" s="430"/>
      <c r="K159" s="440"/>
      <c r="L159" s="440"/>
    </row>
    <row r="160" spans="1:12" ht="14.25" customHeight="1">
      <c r="A160" s="1"/>
      <c r="B160" s="92" t="s">
        <v>21</v>
      </c>
      <c r="C160" s="66" t="s">
        <v>57</v>
      </c>
      <c r="D160" s="66"/>
      <c r="E160" s="66"/>
      <c r="F160" s="66"/>
      <c r="G160" s="90">
        <v>7.4999999999999997E-2</v>
      </c>
      <c r="H160" s="86"/>
      <c r="I160" s="87">
        <f t="shared" si="32"/>
        <v>418856.48348277161</v>
      </c>
      <c r="J160" s="430"/>
      <c r="K160" s="440"/>
      <c r="L160" s="440"/>
    </row>
    <row r="161" spans="1:12" ht="14.25" customHeight="1">
      <c r="A161" s="1"/>
      <c r="B161" s="34">
        <v>1.2</v>
      </c>
      <c r="C161" s="81" t="s">
        <v>141</v>
      </c>
      <c r="D161" s="45"/>
      <c r="E161" s="46"/>
      <c r="F161" s="46"/>
      <c r="G161" s="82">
        <v>0.45</v>
      </c>
      <c r="H161" s="78"/>
      <c r="I161" s="79"/>
      <c r="J161" s="429"/>
      <c r="K161" s="440"/>
      <c r="L161" s="440"/>
    </row>
    <row r="162" spans="1:12" ht="14.25" customHeight="1">
      <c r="A162" s="1"/>
      <c r="B162" s="92" t="s">
        <v>26</v>
      </c>
      <c r="C162" s="66" t="s">
        <v>54</v>
      </c>
      <c r="D162" s="66"/>
      <c r="E162" s="66"/>
      <c r="F162" s="66"/>
      <c r="G162" s="90">
        <v>0.17100000000000001</v>
      </c>
      <c r="H162" s="86"/>
      <c r="I162" s="87">
        <f t="shared" ref="I162:I165" si="33">G162*$J$156</f>
        <v>954992.78234071936</v>
      </c>
      <c r="J162" s="430"/>
      <c r="K162" s="440"/>
      <c r="L162" s="440"/>
    </row>
    <row r="163" spans="1:12" ht="14.25" customHeight="1">
      <c r="A163" s="1"/>
      <c r="B163" s="92" t="s">
        <v>28</v>
      </c>
      <c r="C163" s="66" t="s">
        <v>55</v>
      </c>
      <c r="D163" s="66"/>
      <c r="E163" s="66"/>
      <c r="F163" s="66"/>
      <c r="G163" s="90">
        <v>0.13500000000000001</v>
      </c>
      <c r="H163" s="86"/>
      <c r="I163" s="87">
        <f t="shared" si="33"/>
        <v>753941.67026898894</v>
      </c>
      <c r="J163" s="430"/>
      <c r="K163" s="440"/>
      <c r="L163" s="440"/>
    </row>
    <row r="164" spans="1:12" ht="14.25" customHeight="1">
      <c r="A164" s="1"/>
      <c r="B164" s="92" t="s">
        <v>142</v>
      </c>
      <c r="C164" s="66" t="s">
        <v>57</v>
      </c>
      <c r="D164" s="66"/>
      <c r="E164" s="66"/>
      <c r="F164" s="66"/>
      <c r="G164" s="90">
        <v>0.14399999999999999</v>
      </c>
      <c r="H164" s="86"/>
      <c r="I164" s="87">
        <f t="shared" si="33"/>
        <v>804204.44828692148</v>
      </c>
      <c r="J164" s="430"/>
      <c r="K164" s="440"/>
      <c r="L164" s="440"/>
    </row>
    <row r="165" spans="1:12" ht="14.25" customHeight="1">
      <c r="A165" s="1"/>
      <c r="B165" s="34">
        <v>1.3</v>
      </c>
      <c r="C165" s="46" t="s">
        <v>143</v>
      </c>
      <c r="D165" s="45"/>
      <c r="E165" s="46"/>
      <c r="F165" s="46"/>
      <c r="G165" s="40">
        <v>0.3</v>
      </c>
      <c r="H165" s="78"/>
      <c r="I165" s="79">
        <f t="shared" si="33"/>
        <v>1675425.9339310864</v>
      </c>
      <c r="J165" s="429"/>
      <c r="K165" s="440"/>
      <c r="L165" s="440"/>
    </row>
    <row r="166" spans="1:12" ht="14.25" customHeight="1">
      <c r="A166" s="1"/>
      <c r="B166" s="72">
        <v>2</v>
      </c>
      <c r="C166" s="73" t="s">
        <v>67</v>
      </c>
      <c r="D166" s="74">
        <v>2001.58</v>
      </c>
      <c r="E166" s="73" t="s">
        <v>49</v>
      </c>
      <c r="F166" s="73"/>
      <c r="G166" s="75">
        <f>D166/9322.69</f>
        <v>0.21469983448983071</v>
      </c>
      <c r="H166" s="73"/>
      <c r="I166" s="76"/>
      <c r="J166" s="428">
        <f>G166*$H$155</f>
        <v>14711232.6592432</v>
      </c>
      <c r="K166" s="440"/>
      <c r="L166" s="440"/>
    </row>
    <row r="167" spans="1:12" ht="14.25" customHeight="1">
      <c r="A167" s="1"/>
      <c r="B167" s="34">
        <v>2.1</v>
      </c>
      <c r="C167" s="81" t="s">
        <v>72</v>
      </c>
      <c r="D167" s="45"/>
      <c r="E167" s="46"/>
      <c r="F167" s="46"/>
      <c r="G167" s="82">
        <v>0.25</v>
      </c>
      <c r="H167" s="78"/>
      <c r="I167" s="79"/>
      <c r="J167" s="429"/>
      <c r="K167" s="440"/>
      <c r="L167" s="440"/>
    </row>
    <row r="168" spans="1:12" ht="14.25" customHeight="1">
      <c r="A168" s="1"/>
      <c r="B168" s="92" t="s">
        <v>144</v>
      </c>
      <c r="C168" s="66" t="s">
        <v>54</v>
      </c>
      <c r="D168" s="66"/>
      <c r="E168" s="66"/>
      <c r="F168" s="66"/>
      <c r="G168" s="90">
        <v>0.1125</v>
      </c>
      <c r="H168" s="86"/>
      <c r="I168" s="87">
        <f t="shared" ref="I168:I170" si="34">G168*$J$166</f>
        <v>1655013.67416486</v>
      </c>
      <c r="J168" s="430"/>
      <c r="K168" s="440"/>
      <c r="L168" s="440"/>
    </row>
    <row r="169" spans="1:12" ht="14.25" customHeight="1">
      <c r="A169" s="1"/>
      <c r="B169" s="92" t="s">
        <v>145</v>
      </c>
      <c r="C169" s="66" t="s">
        <v>55</v>
      </c>
      <c r="D169" s="66"/>
      <c r="E169" s="66"/>
      <c r="F169" s="66"/>
      <c r="G169" s="90">
        <v>6.25E-2</v>
      </c>
      <c r="H169" s="86"/>
      <c r="I169" s="87">
        <f t="shared" si="34"/>
        <v>919452.0412027</v>
      </c>
      <c r="J169" s="430"/>
      <c r="K169" s="440"/>
      <c r="L169" s="440"/>
    </row>
    <row r="170" spans="1:12" ht="14.25" customHeight="1">
      <c r="A170" s="1"/>
      <c r="B170" s="92" t="s">
        <v>146</v>
      </c>
      <c r="C170" s="66" t="s">
        <v>57</v>
      </c>
      <c r="D170" s="66"/>
      <c r="E170" s="66"/>
      <c r="F170" s="66"/>
      <c r="G170" s="90">
        <v>7.4999999999999997E-2</v>
      </c>
      <c r="H170" s="86"/>
      <c r="I170" s="87">
        <f t="shared" si="34"/>
        <v>1103342.44944324</v>
      </c>
      <c r="J170" s="430"/>
      <c r="K170" s="440"/>
      <c r="L170" s="440"/>
    </row>
    <row r="171" spans="1:12" ht="14.25" customHeight="1">
      <c r="A171" s="1"/>
      <c r="B171" s="34">
        <v>2.2000000000000002</v>
      </c>
      <c r="C171" s="81" t="s">
        <v>141</v>
      </c>
      <c r="D171" s="45"/>
      <c r="E171" s="46"/>
      <c r="F171" s="46"/>
      <c r="G171" s="82">
        <v>0.45</v>
      </c>
      <c r="H171" s="78"/>
      <c r="I171" s="79"/>
      <c r="J171" s="429"/>
      <c r="K171" s="440"/>
      <c r="L171" s="440"/>
    </row>
    <row r="172" spans="1:12" ht="14.25" customHeight="1">
      <c r="A172" s="1"/>
      <c r="B172" s="92" t="s">
        <v>147</v>
      </c>
      <c r="C172" s="66" t="s">
        <v>54</v>
      </c>
      <c r="D172" s="66"/>
      <c r="E172" s="66"/>
      <c r="F172" s="66"/>
      <c r="G172" s="90">
        <v>0.17100000000000001</v>
      </c>
      <c r="H172" s="86"/>
      <c r="I172" s="87">
        <f t="shared" ref="I172:I175" si="35">G172*$J$166</f>
        <v>2515620.7847305876</v>
      </c>
      <c r="J172" s="430"/>
      <c r="K172" s="440"/>
      <c r="L172" s="440"/>
    </row>
    <row r="173" spans="1:12" ht="14.25" customHeight="1">
      <c r="A173" s="1"/>
      <c r="B173" s="92" t="s">
        <v>148</v>
      </c>
      <c r="C173" s="66" t="s">
        <v>55</v>
      </c>
      <c r="D173" s="66"/>
      <c r="E173" s="66"/>
      <c r="F173" s="66"/>
      <c r="G173" s="90">
        <v>0.13500000000000001</v>
      </c>
      <c r="H173" s="86"/>
      <c r="I173" s="87">
        <f t="shared" si="35"/>
        <v>1986016.4089978321</v>
      </c>
      <c r="J173" s="430"/>
      <c r="K173" s="440"/>
      <c r="L173" s="440"/>
    </row>
    <row r="174" spans="1:12" ht="14.25" customHeight="1">
      <c r="A174" s="1"/>
      <c r="B174" s="92" t="s">
        <v>149</v>
      </c>
      <c r="C174" s="66" t="s">
        <v>57</v>
      </c>
      <c r="D174" s="66"/>
      <c r="E174" s="66"/>
      <c r="F174" s="66"/>
      <c r="G174" s="90">
        <v>0.14399999999999999</v>
      </c>
      <c r="H174" s="86"/>
      <c r="I174" s="87">
        <f t="shared" si="35"/>
        <v>2118417.5029310207</v>
      </c>
      <c r="J174" s="430"/>
      <c r="K174" s="440"/>
      <c r="L174" s="440"/>
    </row>
    <row r="175" spans="1:12" ht="14.25" customHeight="1">
      <c r="A175" s="1"/>
      <c r="B175" s="34">
        <v>2.2999999999999998</v>
      </c>
      <c r="C175" s="46" t="s">
        <v>143</v>
      </c>
      <c r="D175" s="45"/>
      <c r="E175" s="46"/>
      <c r="F175" s="46"/>
      <c r="G175" s="40">
        <v>0.3</v>
      </c>
      <c r="H175" s="78"/>
      <c r="I175" s="79">
        <f t="shared" si="35"/>
        <v>4413369.7977729598</v>
      </c>
      <c r="J175" s="429"/>
      <c r="K175" s="440"/>
      <c r="L175" s="440"/>
    </row>
    <row r="176" spans="1:12" ht="14.25" customHeight="1">
      <c r="A176" s="1"/>
      <c r="B176" s="72">
        <v>3</v>
      </c>
      <c r="C176" s="73" t="s">
        <v>79</v>
      </c>
      <c r="D176" s="74">
        <v>300.26</v>
      </c>
      <c r="E176" s="73" t="s">
        <v>49</v>
      </c>
      <c r="F176" s="73"/>
      <c r="G176" s="75">
        <f>D176/9322.69</f>
        <v>3.2207442272562961E-2</v>
      </c>
      <c r="H176" s="73"/>
      <c r="I176" s="76"/>
      <c r="J176" s="428">
        <f>G176*$H$155</f>
        <v>2206853.9445160143</v>
      </c>
      <c r="K176" s="440"/>
      <c r="L176" s="440"/>
    </row>
    <row r="177" spans="1:12" ht="14.25" customHeight="1">
      <c r="A177" s="1"/>
      <c r="B177" s="34">
        <v>3.1</v>
      </c>
      <c r="C177" s="81" t="s">
        <v>84</v>
      </c>
      <c r="D177" s="45"/>
      <c r="E177" s="46"/>
      <c r="F177" s="46"/>
      <c r="G177" s="82">
        <v>0.25</v>
      </c>
      <c r="H177" s="78"/>
      <c r="I177" s="79"/>
      <c r="J177" s="429"/>
      <c r="K177" s="440"/>
      <c r="L177" s="440"/>
    </row>
    <row r="178" spans="1:12" ht="14.25" customHeight="1">
      <c r="A178" s="1"/>
      <c r="B178" s="92" t="s">
        <v>150</v>
      </c>
      <c r="C178" s="66" t="s">
        <v>54</v>
      </c>
      <c r="D178" s="66"/>
      <c r="E178" s="66"/>
      <c r="F178" s="66"/>
      <c r="G178" s="90">
        <v>0.1125</v>
      </c>
      <c r="H178" s="86"/>
      <c r="I178" s="87">
        <f t="shared" ref="I178:I180" si="36">G178*$J$176</f>
        <v>248271.06875805161</v>
      </c>
      <c r="J178" s="430"/>
      <c r="K178" s="440"/>
      <c r="L178" s="440"/>
    </row>
    <row r="179" spans="1:12" ht="14.25" customHeight="1">
      <c r="A179" s="1"/>
      <c r="B179" s="92" t="s">
        <v>151</v>
      </c>
      <c r="C179" s="66" t="s">
        <v>55</v>
      </c>
      <c r="D179" s="66"/>
      <c r="E179" s="66"/>
      <c r="F179" s="66"/>
      <c r="G179" s="90">
        <v>6.25E-2</v>
      </c>
      <c r="H179" s="86"/>
      <c r="I179" s="87">
        <f t="shared" si="36"/>
        <v>137928.37153225089</v>
      </c>
      <c r="J179" s="430"/>
      <c r="K179" s="440"/>
      <c r="L179" s="440"/>
    </row>
    <row r="180" spans="1:12" ht="14.25" customHeight="1">
      <c r="A180" s="1"/>
      <c r="B180" s="92" t="s">
        <v>152</v>
      </c>
      <c r="C180" s="66" t="s">
        <v>57</v>
      </c>
      <c r="D180" s="66"/>
      <c r="E180" s="66"/>
      <c r="F180" s="66"/>
      <c r="G180" s="90">
        <v>7.4999999999999997E-2</v>
      </c>
      <c r="H180" s="86"/>
      <c r="I180" s="87">
        <f t="shared" si="36"/>
        <v>165514.04583870107</v>
      </c>
      <c r="J180" s="430"/>
      <c r="K180" s="440"/>
      <c r="L180" s="440"/>
    </row>
    <row r="181" spans="1:12" ht="14.25" customHeight="1">
      <c r="A181" s="1"/>
      <c r="B181" s="34">
        <v>3.2</v>
      </c>
      <c r="C181" s="81" t="s">
        <v>141</v>
      </c>
      <c r="D181" s="45"/>
      <c r="E181" s="46"/>
      <c r="F181" s="46"/>
      <c r="G181" s="82">
        <v>0.45</v>
      </c>
      <c r="H181" s="78"/>
      <c r="I181" s="79"/>
      <c r="J181" s="429"/>
      <c r="K181" s="440"/>
      <c r="L181" s="440"/>
    </row>
    <row r="182" spans="1:12" ht="14.25" customHeight="1">
      <c r="A182" s="1"/>
      <c r="B182" s="92" t="s">
        <v>153</v>
      </c>
      <c r="C182" s="66" t="s">
        <v>54</v>
      </c>
      <c r="D182" s="66"/>
      <c r="E182" s="66"/>
      <c r="F182" s="66"/>
      <c r="G182" s="90">
        <v>0.17100000000000001</v>
      </c>
      <c r="H182" s="86"/>
      <c r="I182" s="87">
        <f t="shared" ref="I182:I185" si="37">G182*$J$176</f>
        <v>377372.02451223845</v>
      </c>
      <c r="J182" s="430"/>
      <c r="K182" s="440"/>
      <c r="L182" s="440"/>
    </row>
    <row r="183" spans="1:12" ht="14.25" customHeight="1">
      <c r="A183" s="1"/>
      <c r="B183" s="92" t="s">
        <v>154</v>
      </c>
      <c r="C183" s="66" t="s">
        <v>55</v>
      </c>
      <c r="D183" s="66"/>
      <c r="E183" s="66"/>
      <c r="F183" s="66"/>
      <c r="G183" s="90">
        <v>0.13500000000000001</v>
      </c>
      <c r="H183" s="86"/>
      <c r="I183" s="87">
        <f t="shared" si="37"/>
        <v>297925.28250966198</v>
      </c>
      <c r="J183" s="430"/>
      <c r="K183" s="440"/>
      <c r="L183" s="440"/>
    </row>
    <row r="184" spans="1:12" ht="14.25" customHeight="1">
      <c r="A184" s="1"/>
      <c r="B184" s="92" t="s">
        <v>155</v>
      </c>
      <c r="C184" s="66" t="s">
        <v>57</v>
      </c>
      <c r="D184" s="66"/>
      <c r="E184" s="66"/>
      <c r="F184" s="66"/>
      <c r="G184" s="90">
        <v>0.14399999999999999</v>
      </c>
      <c r="H184" s="86"/>
      <c r="I184" s="87">
        <f t="shared" si="37"/>
        <v>317786.96801030601</v>
      </c>
      <c r="J184" s="430"/>
      <c r="K184" s="440"/>
      <c r="L184" s="440"/>
    </row>
    <row r="185" spans="1:12" ht="14.25" customHeight="1">
      <c r="A185" s="1"/>
      <c r="B185" s="34">
        <v>3.3</v>
      </c>
      <c r="C185" s="46" t="s">
        <v>143</v>
      </c>
      <c r="D185" s="45"/>
      <c r="E185" s="46"/>
      <c r="F185" s="46"/>
      <c r="G185" s="40">
        <v>0.3</v>
      </c>
      <c r="H185" s="78"/>
      <c r="I185" s="79">
        <f t="shared" si="37"/>
        <v>662056.18335480429</v>
      </c>
      <c r="J185" s="429"/>
      <c r="K185" s="440"/>
      <c r="L185" s="440"/>
    </row>
    <row r="186" spans="1:12" ht="14.25" customHeight="1">
      <c r="A186" s="1"/>
      <c r="B186" s="72">
        <v>4</v>
      </c>
      <c r="C186" s="73" t="s">
        <v>91</v>
      </c>
      <c r="D186" s="74">
        <v>3354</v>
      </c>
      <c r="E186" s="73" t="s">
        <v>49</v>
      </c>
      <c r="F186" s="73"/>
      <c r="G186" s="75">
        <f>D186/9322.69</f>
        <v>0.35976740618855713</v>
      </c>
      <c r="H186" s="73"/>
      <c r="I186" s="76"/>
      <c r="J186" s="428">
        <f>G186*$H$155</f>
        <v>24651262.672039934</v>
      </c>
      <c r="K186" s="440"/>
      <c r="L186" s="440"/>
    </row>
    <row r="187" spans="1:12" ht="14.25" customHeight="1">
      <c r="A187" s="1"/>
      <c r="B187" s="34">
        <v>4.0999999999999996</v>
      </c>
      <c r="C187" s="81" t="s">
        <v>96</v>
      </c>
      <c r="D187" s="45"/>
      <c r="E187" s="46"/>
      <c r="F187" s="46"/>
      <c r="G187" s="82">
        <v>0.25</v>
      </c>
      <c r="H187" s="78"/>
      <c r="I187" s="79"/>
      <c r="J187" s="429"/>
      <c r="K187" s="440"/>
      <c r="L187" s="440"/>
    </row>
    <row r="188" spans="1:12" ht="14.25" customHeight="1">
      <c r="A188" s="1"/>
      <c r="B188" s="92" t="s">
        <v>156</v>
      </c>
      <c r="C188" s="66" t="s">
        <v>54</v>
      </c>
      <c r="D188" s="66"/>
      <c r="E188" s="66"/>
      <c r="F188" s="66"/>
      <c r="G188" s="90">
        <v>0.1125</v>
      </c>
      <c r="H188" s="86"/>
      <c r="I188" s="87">
        <f t="shared" ref="I188:I190" si="38">G188*$J$186</f>
        <v>2773267.0506044924</v>
      </c>
      <c r="J188" s="430"/>
      <c r="K188" s="440"/>
      <c r="L188" s="440"/>
    </row>
    <row r="189" spans="1:12" ht="14.25" customHeight="1">
      <c r="A189" s="1"/>
      <c r="B189" s="92" t="s">
        <v>157</v>
      </c>
      <c r="C189" s="66" t="s">
        <v>55</v>
      </c>
      <c r="D189" s="66"/>
      <c r="E189" s="66"/>
      <c r="F189" s="66"/>
      <c r="G189" s="90">
        <v>6.25E-2</v>
      </c>
      <c r="H189" s="86"/>
      <c r="I189" s="87">
        <f t="shared" si="38"/>
        <v>1540703.9170024958</v>
      </c>
      <c r="J189" s="430"/>
      <c r="K189" s="440"/>
      <c r="L189" s="440"/>
    </row>
    <row r="190" spans="1:12" ht="14.25" customHeight="1">
      <c r="A190" s="1"/>
      <c r="B190" s="92" t="s">
        <v>158</v>
      </c>
      <c r="C190" s="66" t="s">
        <v>57</v>
      </c>
      <c r="D190" s="66"/>
      <c r="E190" s="66"/>
      <c r="F190" s="66"/>
      <c r="G190" s="90">
        <v>7.4999999999999997E-2</v>
      </c>
      <c r="H190" s="86"/>
      <c r="I190" s="87">
        <f t="shared" si="38"/>
        <v>1848844.7004029949</v>
      </c>
      <c r="J190" s="430"/>
      <c r="K190" s="440"/>
      <c r="L190" s="440"/>
    </row>
    <row r="191" spans="1:12" ht="14.25" customHeight="1">
      <c r="A191" s="1"/>
      <c r="B191" s="34">
        <v>4.2</v>
      </c>
      <c r="C191" s="81" t="s">
        <v>141</v>
      </c>
      <c r="D191" s="45"/>
      <c r="E191" s="46"/>
      <c r="F191" s="46"/>
      <c r="G191" s="82">
        <v>0.45</v>
      </c>
      <c r="H191" s="78"/>
      <c r="I191" s="79"/>
      <c r="J191" s="429"/>
      <c r="K191" s="440"/>
      <c r="L191" s="440"/>
    </row>
    <row r="192" spans="1:12" ht="14.25" customHeight="1">
      <c r="A192" s="1"/>
      <c r="B192" s="92" t="s">
        <v>159</v>
      </c>
      <c r="C192" s="66" t="s">
        <v>54</v>
      </c>
      <c r="D192" s="66"/>
      <c r="E192" s="66"/>
      <c r="F192" s="66"/>
      <c r="G192" s="90">
        <v>0.17100000000000001</v>
      </c>
      <c r="H192" s="86"/>
      <c r="I192" s="87">
        <f t="shared" ref="I192:I195" si="39">G192*$J$186</f>
        <v>4215365.9169188291</v>
      </c>
      <c r="J192" s="430"/>
      <c r="K192" s="440"/>
      <c r="L192" s="440"/>
    </row>
    <row r="193" spans="1:12" ht="14.25" customHeight="1">
      <c r="A193" s="1"/>
      <c r="B193" s="92" t="s">
        <v>160</v>
      </c>
      <c r="C193" s="66" t="s">
        <v>55</v>
      </c>
      <c r="D193" s="66"/>
      <c r="E193" s="66"/>
      <c r="F193" s="66"/>
      <c r="G193" s="90">
        <v>0.13500000000000001</v>
      </c>
      <c r="H193" s="86"/>
      <c r="I193" s="87">
        <f t="shared" si="39"/>
        <v>3327920.4607253913</v>
      </c>
      <c r="J193" s="430"/>
      <c r="K193" s="440"/>
      <c r="L193" s="440"/>
    </row>
    <row r="194" spans="1:12" ht="14.25" customHeight="1">
      <c r="A194" s="1"/>
      <c r="B194" s="92" t="s">
        <v>161</v>
      </c>
      <c r="C194" s="66" t="s">
        <v>57</v>
      </c>
      <c r="D194" s="66"/>
      <c r="E194" s="66"/>
      <c r="F194" s="66"/>
      <c r="G194" s="90">
        <v>0.14399999999999999</v>
      </c>
      <c r="H194" s="86"/>
      <c r="I194" s="87">
        <f t="shared" si="39"/>
        <v>3549781.8247737503</v>
      </c>
      <c r="J194" s="430"/>
      <c r="K194" s="440"/>
      <c r="L194" s="440"/>
    </row>
    <row r="195" spans="1:12" ht="14.25" customHeight="1">
      <c r="A195" s="1"/>
      <c r="B195" s="34">
        <v>4.3</v>
      </c>
      <c r="C195" s="46" t="s">
        <v>143</v>
      </c>
      <c r="D195" s="45"/>
      <c r="E195" s="46"/>
      <c r="F195" s="46"/>
      <c r="G195" s="40">
        <v>0.3</v>
      </c>
      <c r="H195" s="78"/>
      <c r="I195" s="79">
        <f t="shared" si="39"/>
        <v>7395378.8016119795</v>
      </c>
      <c r="J195" s="429"/>
      <c r="K195" s="440"/>
      <c r="L195" s="440"/>
    </row>
    <row r="196" spans="1:12" ht="14.25" customHeight="1">
      <c r="A196" s="1"/>
      <c r="B196" s="72">
        <v>5</v>
      </c>
      <c r="C196" s="73" t="s">
        <v>103</v>
      </c>
      <c r="D196" s="74">
        <v>372</v>
      </c>
      <c r="E196" s="73" t="s">
        <v>49</v>
      </c>
      <c r="F196" s="73"/>
      <c r="G196" s="75">
        <f>D196/9322.69</f>
        <v>3.9902646124670024E-2</v>
      </c>
      <c r="H196" s="73"/>
      <c r="I196" s="76"/>
      <c r="J196" s="428">
        <f>G196*$H$155</f>
        <v>2734129.3124623899</v>
      </c>
      <c r="K196" s="440"/>
      <c r="L196" s="440"/>
    </row>
    <row r="197" spans="1:12" ht="14.25" customHeight="1">
      <c r="A197" s="1"/>
      <c r="B197" s="34">
        <v>5.0999999999999996</v>
      </c>
      <c r="C197" s="81" t="s">
        <v>108</v>
      </c>
      <c r="D197" s="45"/>
      <c r="E197" s="46"/>
      <c r="F197" s="46"/>
      <c r="G197" s="82">
        <v>0.27</v>
      </c>
      <c r="H197" s="78"/>
      <c r="I197" s="79"/>
      <c r="J197" s="429"/>
      <c r="K197" s="440"/>
      <c r="L197" s="440"/>
    </row>
    <row r="198" spans="1:12" ht="14.25" customHeight="1">
      <c r="A198" s="1"/>
      <c r="B198" s="92"/>
      <c r="C198" s="94" t="s">
        <v>162</v>
      </c>
      <c r="D198" s="66"/>
      <c r="E198" s="66"/>
      <c r="F198" s="66"/>
      <c r="G198" s="90"/>
      <c r="H198" s="86"/>
      <c r="I198" s="87"/>
      <c r="J198" s="430"/>
      <c r="K198" s="440"/>
      <c r="L198" s="440"/>
    </row>
    <row r="199" spans="1:12" ht="14.25" customHeight="1">
      <c r="A199" s="1"/>
      <c r="B199" s="92" t="s">
        <v>163</v>
      </c>
      <c r="C199" s="66" t="s">
        <v>54</v>
      </c>
      <c r="D199" s="66"/>
      <c r="E199" s="66"/>
      <c r="F199" s="66"/>
      <c r="G199" s="90">
        <v>2.2499999999999999E-2</v>
      </c>
      <c r="H199" s="86"/>
      <c r="I199" s="87">
        <f t="shared" ref="I199:I201" si="40">G199*$J$196</f>
        <v>61517.909530403769</v>
      </c>
      <c r="J199" s="430"/>
      <c r="K199" s="440"/>
      <c r="L199" s="440"/>
    </row>
    <row r="200" spans="1:12" ht="14.25" customHeight="1">
      <c r="A200" s="1"/>
      <c r="B200" s="92" t="s">
        <v>164</v>
      </c>
      <c r="C200" s="66" t="s">
        <v>55</v>
      </c>
      <c r="D200" s="66"/>
      <c r="E200" s="66"/>
      <c r="F200" s="66"/>
      <c r="G200" s="88">
        <v>0.01</v>
      </c>
      <c r="H200" s="86"/>
      <c r="I200" s="87">
        <f t="shared" si="40"/>
        <v>27341.293124623899</v>
      </c>
      <c r="J200" s="430"/>
      <c r="K200" s="440"/>
      <c r="L200" s="440"/>
    </row>
    <row r="201" spans="1:12" ht="14.25" customHeight="1">
      <c r="A201" s="1"/>
      <c r="B201" s="92" t="s">
        <v>165</v>
      </c>
      <c r="C201" s="66" t="s">
        <v>57</v>
      </c>
      <c r="D201" s="66"/>
      <c r="E201" s="66"/>
      <c r="F201" s="66"/>
      <c r="G201" s="90">
        <v>1.4999999999999999E-2</v>
      </c>
      <c r="H201" s="86"/>
      <c r="I201" s="87">
        <f t="shared" si="40"/>
        <v>41011.939686935846</v>
      </c>
      <c r="J201" s="430"/>
      <c r="K201" s="440"/>
      <c r="L201" s="440"/>
    </row>
    <row r="202" spans="1:12" ht="14.25" customHeight="1">
      <c r="A202" s="1"/>
      <c r="B202" s="92"/>
      <c r="C202" s="94" t="s">
        <v>166</v>
      </c>
      <c r="D202" s="66"/>
      <c r="E202" s="66"/>
      <c r="F202" s="66"/>
      <c r="G202" s="90"/>
      <c r="H202" s="86"/>
      <c r="I202" s="87"/>
      <c r="J202" s="430"/>
      <c r="K202" s="440"/>
      <c r="L202" s="440"/>
    </row>
    <row r="203" spans="1:12" ht="14.25" customHeight="1">
      <c r="A203" s="1"/>
      <c r="B203" s="92" t="s">
        <v>163</v>
      </c>
      <c r="C203" s="66" t="s">
        <v>54</v>
      </c>
      <c r="D203" s="66"/>
      <c r="E203" s="66"/>
      <c r="F203" s="66"/>
      <c r="G203" s="90">
        <v>2.2499999999999999E-2</v>
      </c>
      <c r="H203" s="86"/>
      <c r="I203" s="87">
        <f t="shared" ref="I203:I205" si="41">G203*$J$196</f>
        <v>61517.909530403769</v>
      </c>
      <c r="J203" s="430"/>
      <c r="K203" s="440"/>
      <c r="L203" s="440"/>
    </row>
    <row r="204" spans="1:12" ht="14.25" customHeight="1">
      <c r="A204" s="1"/>
      <c r="B204" s="92" t="s">
        <v>164</v>
      </c>
      <c r="C204" s="66" t="s">
        <v>55</v>
      </c>
      <c r="D204" s="66"/>
      <c r="E204" s="66"/>
      <c r="F204" s="66"/>
      <c r="G204" s="88">
        <v>0.01</v>
      </c>
      <c r="H204" s="86"/>
      <c r="I204" s="87">
        <f t="shared" si="41"/>
        <v>27341.293124623899</v>
      </c>
      <c r="J204" s="430"/>
      <c r="K204" s="440"/>
      <c r="L204" s="440"/>
    </row>
    <row r="205" spans="1:12" ht="14.25" customHeight="1">
      <c r="A205" s="1"/>
      <c r="B205" s="92" t="s">
        <v>165</v>
      </c>
      <c r="C205" s="66" t="s">
        <v>57</v>
      </c>
      <c r="D205" s="66"/>
      <c r="E205" s="66"/>
      <c r="F205" s="66"/>
      <c r="G205" s="90">
        <v>1.4999999999999999E-2</v>
      </c>
      <c r="H205" s="86"/>
      <c r="I205" s="87">
        <f t="shared" si="41"/>
        <v>41011.939686935846</v>
      </c>
      <c r="J205" s="430"/>
      <c r="K205" s="440"/>
      <c r="L205" s="440"/>
    </row>
    <row r="206" spans="1:12" ht="14.25" customHeight="1">
      <c r="A206" s="1"/>
      <c r="B206" s="92"/>
      <c r="C206" s="94" t="s">
        <v>167</v>
      </c>
      <c r="D206" s="66"/>
      <c r="E206" s="66"/>
      <c r="F206" s="66"/>
      <c r="G206" s="90"/>
      <c r="H206" s="86"/>
      <c r="I206" s="87"/>
      <c r="J206" s="430"/>
      <c r="K206" s="440"/>
      <c r="L206" s="440"/>
    </row>
    <row r="207" spans="1:12" ht="14.25" customHeight="1">
      <c r="A207" s="1"/>
      <c r="B207" s="92" t="s">
        <v>163</v>
      </c>
      <c r="C207" s="66" t="s">
        <v>54</v>
      </c>
      <c r="D207" s="66"/>
      <c r="E207" s="66"/>
      <c r="F207" s="66"/>
      <c r="G207" s="90">
        <v>2.2499999999999999E-2</v>
      </c>
      <c r="H207" s="86"/>
      <c r="I207" s="87">
        <f t="shared" ref="I207:I209" si="42">G207*$J$196</f>
        <v>61517.909530403769</v>
      </c>
      <c r="J207" s="430"/>
      <c r="K207" s="440"/>
      <c r="L207" s="440"/>
    </row>
    <row r="208" spans="1:12" ht="14.25" customHeight="1">
      <c r="A208" s="1"/>
      <c r="B208" s="92" t="s">
        <v>164</v>
      </c>
      <c r="C208" s="66" t="s">
        <v>55</v>
      </c>
      <c r="D208" s="66"/>
      <c r="E208" s="66"/>
      <c r="F208" s="66"/>
      <c r="G208" s="88">
        <v>0.01</v>
      </c>
      <c r="H208" s="86"/>
      <c r="I208" s="87">
        <f t="shared" si="42"/>
        <v>27341.293124623899</v>
      </c>
      <c r="J208" s="430"/>
      <c r="K208" s="440"/>
      <c r="L208" s="440"/>
    </row>
    <row r="209" spans="1:12" ht="14.25" customHeight="1">
      <c r="A209" s="1"/>
      <c r="B209" s="92" t="s">
        <v>165</v>
      </c>
      <c r="C209" s="66" t="s">
        <v>57</v>
      </c>
      <c r="D209" s="66"/>
      <c r="E209" s="66"/>
      <c r="F209" s="66"/>
      <c r="G209" s="90">
        <v>1.4999999999999999E-2</v>
      </c>
      <c r="H209" s="86"/>
      <c r="I209" s="87">
        <f t="shared" si="42"/>
        <v>41011.939686935846</v>
      </c>
      <c r="J209" s="430"/>
      <c r="K209" s="440"/>
      <c r="L209" s="440"/>
    </row>
    <row r="210" spans="1:12" ht="14.25" customHeight="1">
      <c r="A210" s="1"/>
      <c r="B210" s="92"/>
      <c r="C210" s="94" t="s">
        <v>168</v>
      </c>
      <c r="D210" s="66"/>
      <c r="E210" s="66"/>
      <c r="F210" s="66"/>
      <c r="G210" s="90"/>
      <c r="H210" s="86"/>
      <c r="I210" s="87"/>
      <c r="J210" s="430"/>
      <c r="K210" s="440"/>
      <c r="L210" s="440"/>
    </row>
    <row r="211" spans="1:12" ht="14.25" customHeight="1">
      <c r="A211" s="1"/>
      <c r="B211" s="92" t="s">
        <v>163</v>
      </c>
      <c r="C211" s="66" t="s">
        <v>54</v>
      </c>
      <c r="D211" s="108"/>
      <c r="E211" s="66"/>
      <c r="F211" s="66"/>
      <c r="G211" s="90">
        <v>2.2499999999999999E-2</v>
      </c>
      <c r="H211" s="86"/>
      <c r="I211" s="87">
        <f t="shared" ref="I211:I213" si="43">G211*$J$196</f>
        <v>61517.909530403769</v>
      </c>
      <c r="J211" s="430"/>
      <c r="K211" s="440"/>
      <c r="L211" s="440"/>
    </row>
    <row r="212" spans="1:12" ht="14.25" customHeight="1">
      <c r="A212" s="1"/>
      <c r="B212" s="92" t="s">
        <v>164</v>
      </c>
      <c r="C212" s="66" t="s">
        <v>55</v>
      </c>
      <c r="D212" s="66"/>
      <c r="E212" s="66"/>
      <c r="F212" s="66"/>
      <c r="G212" s="88">
        <v>0.01</v>
      </c>
      <c r="H212" s="86"/>
      <c r="I212" s="87">
        <f t="shared" si="43"/>
        <v>27341.293124623899</v>
      </c>
      <c r="J212" s="430"/>
      <c r="K212" s="440"/>
      <c r="L212" s="440"/>
    </row>
    <row r="213" spans="1:12" ht="14.25" customHeight="1">
      <c r="A213" s="1"/>
      <c r="B213" s="92" t="s">
        <v>165</v>
      </c>
      <c r="C213" s="66" t="s">
        <v>57</v>
      </c>
      <c r="D213" s="66"/>
      <c r="E213" s="66"/>
      <c r="F213" s="66"/>
      <c r="G213" s="90">
        <v>1.4999999999999999E-2</v>
      </c>
      <c r="H213" s="86"/>
      <c r="I213" s="87">
        <f t="shared" si="43"/>
        <v>41011.939686935846</v>
      </c>
      <c r="J213" s="430"/>
      <c r="K213" s="440"/>
      <c r="L213" s="440"/>
    </row>
    <row r="214" spans="1:12" ht="14.25" customHeight="1">
      <c r="A214" s="1"/>
      <c r="B214" s="92"/>
      <c r="C214" s="94" t="s">
        <v>169</v>
      </c>
      <c r="D214" s="66"/>
      <c r="E214" s="66"/>
      <c r="F214" s="66"/>
      <c r="G214" s="90"/>
      <c r="H214" s="86"/>
      <c r="I214" s="87"/>
      <c r="J214" s="430"/>
      <c r="K214" s="440"/>
      <c r="L214" s="440"/>
    </row>
    <row r="215" spans="1:12" ht="14.25" customHeight="1">
      <c r="A215" s="1"/>
      <c r="B215" s="92" t="s">
        <v>163</v>
      </c>
      <c r="C215" s="66" t="s">
        <v>54</v>
      </c>
      <c r="D215" s="66"/>
      <c r="E215" s="66"/>
      <c r="F215" s="66"/>
      <c r="G215" s="90">
        <v>3.5000000000000003E-2</v>
      </c>
      <c r="H215" s="86"/>
      <c r="I215" s="87">
        <f t="shared" ref="I215:I217" si="44">G215*$J$196</f>
        <v>95694.525936183651</v>
      </c>
      <c r="J215" s="430"/>
      <c r="K215" s="440"/>
      <c r="L215" s="440"/>
    </row>
    <row r="216" spans="1:12" ht="14.25" customHeight="1">
      <c r="A216" s="1"/>
      <c r="B216" s="92" t="s">
        <v>164</v>
      </c>
      <c r="C216" s="66" t="s">
        <v>55</v>
      </c>
      <c r="D216" s="66"/>
      <c r="E216" s="66"/>
      <c r="F216" s="66"/>
      <c r="G216" s="90">
        <v>1.7500000000000002E-2</v>
      </c>
      <c r="H216" s="86"/>
      <c r="I216" s="87">
        <f t="shared" si="44"/>
        <v>47847.262968091825</v>
      </c>
      <c r="J216" s="430"/>
      <c r="K216" s="440"/>
      <c r="L216" s="440"/>
    </row>
    <row r="217" spans="1:12" ht="14.25" customHeight="1">
      <c r="A217" s="1"/>
      <c r="B217" s="92" t="s">
        <v>165</v>
      </c>
      <c r="C217" s="66" t="s">
        <v>57</v>
      </c>
      <c r="D217" s="66"/>
      <c r="E217" s="66"/>
      <c r="F217" s="66"/>
      <c r="G217" s="90">
        <v>2.75E-2</v>
      </c>
      <c r="H217" s="86"/>
      <c r="I217" s="87">
        <f t="shared" si="44"/>
        <v>75188.55609271572</v>
      </c>
      <c r="J217" s="430"/>
      <c r="K217" s="440"/>
      <c r="L217" s="440"/>
    </row>
    <row r="218" spans="1:12" ht="14.25" customHeight="1">
      <c r="A218" s="1"/>
      <c r="B218" s="34">
        <v>5.2</v>
      </c>
      <c r="C218" s="81" t="s">
        <v>170</v>
      </c>
      <c r="D218" s="45"/>
      <c r="E218" s="46"/>
      <c r="F218" s="46"/>
      <c r="G218" s="82">
        <v>0.48</v>
      </c>
      <c r="H218" s="78"/>
      <c r="I218" s="79"/>
      <c r="J218" s="429"/>
      <c r="K218" s="440"/>
      <c r="L218" s="440"/>
    </row>
    <row r="219" spans="1:12" ht="14.25" customHeight="1">
      <c r="A219" s="1"/>
      <c r="B219" s="92"/>
      <c r="C219" s="94" t="s">
        <v>171</v>
      </c>
      <c r="D219" s="66"/>
      <c r="E219" s="66"/>
      <c r="F219" s="66"/>
      <c r="G219" s="90"/>
      <c r="H219" s="86"/>
      <c r="I219" s="87"/>
      <c r="J219" s="430"/>
      <c r="K219" s="440"/>
      <c r="L219" s="440"/>
    </row>
    <row r="220" spans="1:12" ht="14.25" customHeight="1">
      <c r="A220" s="1"/>
      <c r="B220" s="92" t="s">
        <v>172</v>
      </c>
      <c r="C220" s="66" t="s">
        <v>54</v>
      </c>
      <c r="D220" s="66"/>
      <c r="E220" s="66"/>
      <c r="F220" s="66"/>
      <c r="G220" s="88">
        <v>0.02</v>
      </c>
      <c r="H220" s="86"/>
      <c r="I220" s="87">
        <f t="shared" ref="I220:I222" si="45">G220*$J$196</f>
        <v>54682.586249247797</v>
      </c>
      <c r="J220" s="430"/>
      <c r="K220" s="440"/>
      <c r="L220" s="440"/>
    </row>
    <row r="221" spans="1:12" ht="14.25" customHeight="1">
      <c r="A221" s="1"/>
      <c r="B221" s="92" t="s">
        <v>173</v>
      </c>
      <c r="C221" s="66" t="s">
        <v>55</v>
      </c>
      <c r="D221" s="66"/>
      <c r="E221" s="66"/>
      <c r="F221" s="66"/>
      <c r="G221" s="90">
        <v>1.4999999999999999E-2</v>
      </c>
      <c r="H221" s="86"/>
      <c r="I221" s="87">
        <f t="shared" si="45"/>
        <v>41011.939686935846</v>
      </c>
      <c r="J221" s="430"/>
      <c r="K221" s="440"/>
      <c r="L221" s="440"/>
    </row>
    <row r="222" spans="1:12" ht="14.25" customHeight="1">
      <c r="A222" s="1"/>
      <c r="B222" s="92" t="s">
        <v>174</v>
      </c>
      <c r="C222" s="66" t="s">
        <v>57</v>
      </c>
      <c r="D222" s="66"/>
      <c r="E222" s="66"/>
      <c r="F222" s="66"/>
      <c r="G222" s="90">
        <v>2.5000000000000001E-2</v>
      </c>
      <c r="H222" s="86"/>
      <c r="I222" s="87">
        <f t="shared" si="45"/>
        <v>68353.232811559748</v>
      </c>
      <c r="J222" s="430"/>
      <c r="K222" s="440"/>
      <c r="L222" s="440"/>
    </row>
    <row r="223" spans="1:12" ht="14.25" customHeight="1">
      <c r="A223" s="1"/>
      <c r="B223" s="92"/>
      <c r="C223" s="94" t="s">
        <v>175</v>
      </c>
      <c r="D223" s="66"/>
      <c r="E223" s="66"/>
      <c r="F223" s="66"/>
      <c r="G223" s="90"/>
      <c r="H223" s="86"/>
      <c r="I223" s="87"/>
      <c r="J223" s="430"/>
      <c r="K223" s="440"/>
      <c r="L223" s="440"/>
    </row>
    <row r="224" spans="1:12" ht="14.25" customHeight="1">
      <c r="A224" s="1"/>
      <c r="B224" s="92" t="s">
        <v>172</v>
      </c>
      <c r="C224" s="66" t="s">
        <v>54</v>
      </c>
      <c r="D224" s="66"/>
      <c r="E224" s="66"/>
      <c r="F224" s="66"/>
      <c r="G224" s="88">
        <v>0.02</v>
      </c>
      <c r="H224" s="86"/>
      <c r="I224" s="87">
        <f t="shared" ref="I224:I226" si="46">G224*$J$196</f>
        <v>54682.586249247797</v>
      </c>
      <c r="J224" s="430"/>
      <c r="K224" s="440"/>
      <c r="L224" s="440"/>
    </row>
    <row r="225" spans="1:12" ht="14.25" customHeight="1">
      <c r="A225" s="1"/>
      <c r="B225" s="92" t="s">
        <v>173</v>
      </c>
      <c r="C225" s="66" t="s">
        <v>55</v>
      </c>
      <c r="D225" s="66"/>
      <c r="E225" s="66"/>
      <c r="F225" s="66"/>
      <c r="G225" s="90">
        <v>1.4999999999999999E-2</v>
      </c>
      <c r="H225" s="86"/>
      <c r="I225" s="87">
        <f t="shared" si="46"/>
        <v>41011.939686935846</v>
      </c>
      <c r="J225" s="430"/>
      <c r="K225" s="440"/>
      <c r="L225" s="440"/>
    </row>
    <row r="226" spans="1:12" ht="14.25" customHeight="1">
      <c r="A226" s="1"/>
      <c r="B226" s="92" t="s">
        <v>174</v>
      </c>
      <c r="C226" s="66" t="s">
        <v>57</v>
      </c>
      <c r="D226" s="66"/>
      <c r="E226" s="66"/>
      <c r="F226" s="66"/>
      <c r="G226" s="90">
        <v>2.5000000000000001E-2</v>
      </c>
      <c r="H226" s="86"/>
      <c r="I226" s="87">
        <f t="shared" si="46"/>
        <v>68353.232811559748</v>
      </c>
      <c r="J226" s="430"/>
      <c r="K226" s="440"/>
      <c r="L226" s="440"/>
    </row>
    <row r="227" spans="1:12" ht="14.25" customHeight="1">
      <c r="A227" s="1"/>
      <c r="B227" s="92"/>
      <c r="C227" s="94" t="s">
        <v>176</v>
      </c>
      <c r="D227" s="66"/>
      <c r="E227" s="66"/>
      <c r="F227" s="66"/>
      <c r="G227" s="90"/>
      <c r="H227" s="86"/>
      <c r="I227" s="87"/>
      <c r="J227" s="430"/>
      <c r="K227" s="440"/>
      <c r="L227" s="440"/>
    </row>
    <row r="228" spans="1:12" ht="14.25" customHeight="1">
      <c r="A228" s="1"/>
      <c r="B228" s="92" t="s">
        <v>172</v>
      </c>
      <c r="C228" s="66" t="s">
        <v>54</v>
      </c>
      <c r="D228" s="66"/>
      <c r="E228" s="66"/>
      <c r="F228" s="66"/>
      <c r="G228" s="88">
        <v>0.02</v>
      </c>
      <c r="H228" s="86"/>
      <c r="I228" s="87">
        <f t="shared" ref="I228:I230" si="47">G228*$J$196</f>
        <v>54682.586249247797</v>
      </c>
      <c r="J228" s="430"/>
      <c r="K228" s="440"/>
      <c r="L228" s="440"/>
    </row>
    <row r="229" spans="1:12" ht="14.25" customHeight="1">
      <c r="A229" s="1"/>
      <c r="B229" s="92" t="s">
        <v>173</v>
      </c>
      <c r="C229" s="66" t="s">
        <v>55</v>
      </c>
      <c r="D229" s="66"/>
      <c r="E229" s="66"/>
      <c r="F229" s="66"/>
      <c r="G229" s="90">
        <v>1.4999999999999999E-2</v>
      </c>
      <c r="H229" s="86"/>
      <c r="I229" s="87">
        <f t="shared" si="47"/>
        <v>41011.939686935846</v>
      </c>
      <c r="J229" s="430"/>
      <c r="K229" s="440"/>
      <c r="L229" s="440"/>
    </row>
    <row r="230" spans="1:12" ht="14.25" customHeight="1">
      <c r="A230" s="1"/>
      <c r="B230" s="92" t="s">
        <v>174</v>
      </c>
      <c r="C230" s="66" t="s">
        <v>57</v>
      </c>
      <c r="D230" s="66"/>
      <c r="E230" s="66"/>
      <c r="F230" s="66"/>
      <c r="G230" s="90">
        <v>2.5000000000000001E-2</v>
      </c>
      <c r="H230" s="86"/>
      <c r="I230" s="87">
        <f t="shared" si="47"/>
        <v>68353.232811559748</v>
      </c>
      <c r="J230" s="430"/>
      <c r="K230" s="440"/>
      <c r="L230" s="440"/>
    </row>
    <row r="231" spans="1:12" ht="14.25" customHeight="1">
      <c r="A231" s="1"/>
      <c r="B231" s="92"/>
      <c r="C231" s="94" t="s">
        <v>177</v>
      </c>
      <c r="D231" s="66"/>
      <c r="E231" s="66"/>
      <c r="F231" s="66"/>
      <c r="G231" s="90"/>
      <c r="H231" s="86"/>
      <c r="I231" s="87"/>
      <c r="J231" s="430"/>
      <c r="K231" s="440"/>
      <c r="L231" s="440"/>
    </row>
    <row r="232" spans="1:12" ht="14.25" customHeight="1">
      <c r="A232" s="1"/>
      <c r="B232" s="92" t="s">
        <v>172</v>
      </c>
      <c r="C232" s="66" t="s">
        <v>54</v>
      </c>
      <c r="D232" s="66"/>
      <c r="E232" s="66"/>
      <c r="F232" s="66"/>
      <c r="G232" s="90">
        <v>3.5000000000000003E-2</v>
      </c>
      <c r="H232" s="86"/>
      <c r="I232" s="87">
        <f t="shared" ref="I232:I234" si="48">G232*$J$196</f>
        <v>95694.525936183651</v>
      </c>
      <c r="J232" s="430"/>
      <c r="K232" s="440"/>
      <c r="L232" s="440"/>
    </row>
    <row r="233" spans="1:12" ht="14.25" customHeight="1">
      <c r="A233" s="1"/>
      <c r="B233" s="92" t="s">
        <v>173</v>
      </c>
      <c r="C233" s="66" t="s">
        <v>55</v>
      </c>
      <c r="D233" s="66"/>
      <c r="E233" s="66"/>
      <c r="F233" s="66"/>
      <c r="G233" s="90">
        <v>2.75E-2</v>
      </c>
      <c r="H233" s="86"/>
      <c r="I233" s="87">
        <f t="shared" si="48"/>
        <v>75188.55609271572</v>
      </c>
      <c r="J233" s="430"/>
      <c r="K233" s="440"/>
      <c r="L233" s="440"/>
    </row>
    <row r="234" spans="1:12" ht="14.25" customHeight="1">
      <c r="A234" s="1"/>
      <c r="B234" s="92" t="s">
        <v>174</v>
      </c>
      <c r="C234" s="66" t="s">
        <v>57</v>
      </c>
      <c r="D234" s="66"/>
      <c r="E234" s="66"/>
      <c r="F234" s="66"/>
      <c r="G234" s="90">
        <v>4.4999999999999998E-2</v>
      </c>
      <c r="H234" s="86"/>
      <c r="I234" s="87">
        <f t="shared" si="48"/>
        <v>123035.81906080754</v>
      </c>
      <c r="J234" s="430"/>
      <c r="K234" s="440"/>
      <c r="L234" s="440"/>
    </row>
    <row r="235" spans="1:12" ht="14.25" customHeight="1">
      <c r="A235" s="1"/>
      <c r="B235" s="92"/>
      <c r="C235" s="94" t="s">
        <v>178</v>
      </c>
      <c r="D235" s="66"/>
      <c r="E235" s="66"/>
      <c r="F235" s="66"/>
      <c r="G235" s="90"/>
      <c r="H235" s="86"/>
      <c r="I235" s="87"/>
      <c r="J235" s="430"/>
      <c r="K235" s="440"/>
      <c r="L235" s="440"/>
    </row>
    <row r="236" spans="1:12" ht="14.25" customHeight="1">
      <c r="A236" s="1"/>
      <c r="B236" s="92" t="s">
        <v>172</v>
      </c>
      <c r="C236" s="66" t="s">
        <v>54</v>
      </c>
      <c r="D236" s="66"/>
      <c r="E236" s="66"/>
      <c r="F236" s="66"/>
      <c r="G236" s="90">
        <v>6.25E-2</v>
      </c>
      <c r="H236" s="86"/>
      <c r="I236" s="87">
        <f t="shared" ref="I236:I238" si="49">G236*$J$196</f>
        <v>170883.08202889937</v>
      </c>
      <c r="J236" s="430"/>
      <c r="K236" s="440"/>
      <c r="L236" s="440"/>
    </row>
    <row r="237" spans="1:12" ht="14.25" customHeight="1">
      <c r="A237" s="1"/>
      <c r="B237" s="92" t="s">
        <v>173</v>
      </c>
      <c r="C237" s="66" t="s">
        <v>55</v>
      </c>
      <c r="D237" s="66"/>
      <c r="E237" s="66"/>
      <c r="F237" s="66"/>
      <c r="G237" s="90">
        <v>5.5E-2</v>
      </c>
      <c r="H237" s="86"/>
      <c r="I237" s="87">
        <f t="shared" si="49"/>
        <v>150377.11218543144</v>
      </c>
      <c r="J237" s="430"/>
      <c r="K237" s="440"/>
      <c r="L237" s="440"/>
    </row>
    <row r="238" spans="1:12" ht="14.25" customHeight="1">
      <c r="A238" s="1"/>
      <c r="B238" s="92" t="s">
        <v>174</v>
      </c>
      <c r="C238" s="66" t="s">
        <v>57</v>
      </c>
      <c r="D238" s="66"/>
      <c r="E238" s="66"/>
      <c r="F238" s="66"/>
      <c r="G238" s="90">
        <v>7.4999999999999997E-2</v>
      </c>
      <c r="H238" s="86"/>
      <c r="I238" s="87">
        <f t="shared" si="49"/>
        <v>205059.69843467925</v>
      </c>
      <c r="J238" s="430"/>
      <c r="K238" s="440"/>
      <c r="L238" s="440"/>
    </row>
    <row r="239" spans="1:12" ht="14.25" customHeight="1">
      <c r="A239" s="1"/>
      <c r="B239" s="34">
        <v>5.3</v>
      </c>
      <c r="C239" s="46" t="s">
        <v>143</v>
      </c>
      <c r="D239" s="45"/>
      <c r="E239" s="46"/>
      <c r="F239" s="46"/>
      <c r="G239" s="82">
        <v>0.25</v>
      </c>
      <c r="H239" s="78"/>
      <c r="I239" s="79"/>
      <c r="J239" s="429"/>
      <c r="K239" s="440"/>
      <c r="L239" s="440"/>
    </row>
    <row r="240" spans="1:12" ht="14.25" customHeight="1">
      <c r="A240" s="1"/>
      <c r="B240" s="92"/>
      <c r="C240" s="94" t="s">
        <v>179</v>
      </c>
      <c r="D240" s="66"/>
      <c r="E240" s="66"/>
      <c r="F240" s="66"/>
      <c r="G240" s="90">
        <v>8.5000000000000006E-2</v>
      </c>
      <c r="H240" s="86"/>
      <c r="I240" s="87">
        <f t="shared" ref="I240:I244" si="50">G240*$J$196</f>
        <v>232400.99155930316</v>
      </c>
      <c r="J240" s="430"/>
      <c r="K240" s="440"/>
      <c r="L240" s="440"/>
    </row>
    <row r="241" spans="1:12" ht="14.25" customHeight="1">
      <c r="A241" s="1"/>
      <c r="B241" s="92"/>
      <c r="C241" s="94" t="s">
        <v>180</v>
      </c>
      <c r="D241" s="66"/>
      <c r="E241" s="66"/>
      <c r="F241" s="66"/>
      <c r="G241" s="90">
        <v>3.5000000000000003E-2</v>
      </c>
      <c r="H241" s="86"/>
      <c r="I241" s="87">
        <f t="shared" si="50"/>
        <v>95694.525936183651</v>
      </c>
      <c r="J241" s="430"/>
      <c r="K241" s="440"/>
      <c r="L241" s="440"/>
    </row>
    <row r="242" spans="1:12" ht="14.25" customHeight="1">
      <c r="A242" s="1"/>
      <c r="B242" s="92"/>
      <c r="C242" s="94" t="s">
        <v>181</v>
      </c>
      <c r="D242" s="66"/>
      <c r="E242" s="66"/>
      <c r="F242" s="66"/>
      <c r="G242" s="90">
        <v>3.5000000000000003E-2</v>
      </c>
      <c r="H242" s="86"/>
      <c r="I242" s="87">
        <f t="shared" si="50"/>
        <v>95694.525936183651</v>
      </c>
      <c r="J242" s="430"/>
      <c r="K242" s="440"/>
      <c r="L242" s="440"/>
    </row>
    <row r="243" spans="1:12" ht="14.25" customHeight="1">
      <c r="A243" s="1"/>
      <c r="B243" s="92"/>
      <c r="C243" s="94" t="s">
        <v>182</v>
      </c>
      <c r="D243" s="66"/>
      <c r="E243" s="66"/>
      <c r="F243" s="66"/>
      <c r="G243" s="90">
        <v>3.5000000000000003E-2</v>
      </c>
      <c r="H243" s="86"/>
      <c r="I243" s="87">
        <f t="shared" si="50"/>
        <v>95694.525936183651</v>
      </c>
      <c r="J243" s="430"/>
      <c r="K243" s="440"/>
      <c r="L243" s="440"/>
    </row>
    <row r="244" spans="1:12" ht="14.25" customHeight="1">
      <c r="A244" s="1"/>
      <c r="B244" s="92"/>
      <c r="C244" s="94" t="s">
        <v>183</v>
      </c>
      <c r="D244" s="66"/>
      <c r="E244" s="66"/>
      <c r="F244" s="66"/>
      <c r="G244" s="88">
        <v>0.06</v>
      </c>
      <c r="H244" s="86"/>
      <c r="I244" s="87">
        <f t="shared" si="50"/>
        <v>164047.75874774338</v>
      </c>
      <c r="J244" s="430"/>
      <c r="K244" s="440"/>
      <c r="L244" s="440"/>
    </row>
    <row r="245" spans="1:12" ht="14.25" customHeight="1">
      <c r="A245" s="1"/>
      <c r="B245" s="72">
        <v>6</v>
      </c>
      <c r="C245" s="73" t="s">
        <v>115</v>
      </c>
      <c r="D245" s="74">
        <v>1372</v>
      </c>
      <c r="E245" s="73" t="s">
        <v>49</v>
      </c>
      <c r="F245" s="73"/>
      <c r="G245" s="75">
        <f>D245/9322.69</f>
        <v>0.14716782387915933</v>
      </c>
      <c r="H245" s="73"/>
      <c r="I245" s="76"/>
      <c r="J245" s="428">
        <f>G245*$H$155</f>
        <v>10083939.292199997</v>
      </c>
      <c r="K245" s="440"/>
      <c r="L245" s="440"/>
    </row>
    <row r="246" spans="1:12" ht="14.25" customHeight="1">
      <c r="A246" s="1"/>
      <c r="B246" s="34">
        <v>6.1</v>
      </c>
      <c r="C246" s="81" t="s">
        <v>120</v>
      </c>
      <c r="D246" s="45"/>
      <c r="E246" s="46"/>
      <c r="F246" s="46"/>
      <c r="G246" s="82">
        <v>0.25</v>
      </c>
      <c r="H246" s="78"/>
      <c r="I246" s="79"/>
      <c r="J246" s="429"/>
      <c r="K246" s="440"/>
      <c r="L246" s="440"/>
    </row>
    <row r="247" spans="1:12" ht="14.25" customHeight="1">
      <c r="A247" s="1"/>
      <c r="B247" s="92" t="s">
        <v>184</v>
      </c>
      <c r="C247" s="66" t="s">
        <v>54</v>
      </c>
      <c r="D247" s="66"/>
      <c r="E247" s="66"/>
      <c r="F247" s="66"/>
      <c r="G247" s="90">
        <v>0.1125</v>
      </c>
      <c r="H247" s="86"/>
      <c r="I247" s="87">
        <f t="shared" ref="I247:I249" si="51">G247*$J$245</f>
        <v>1134443.1703724996</v>
      </c>
      <c r="J247" s="430"/>
      <c r="K247" s="440"/>
      <c r="L247" s="440"/>
    </row>
    <row r="248" spans="1:12" ht="14.25" customHeight="1">
      <c r="A248" s="1"/>
      <c r="B248" s="92" t="s">
        <v>185</v>
      </c>
      <c r="C248" s="66" t="s">
        <v>55</v>
      </c>
      <c r="D248" s="66"/>
      <c r="E248" s="66"/>
      <c r="F248" s="66"/>
      <c r="G248" s="90">
        <v>6.25E-2</v>
      </c>
      <c r="H248" s="86"/>
      <c r="I248" s="87">
        <f t="shared" si="51"/>
        <v>630246.20576249983</v>
      </c>
      <c r="J248" s="430"/>
      <c r="K248" s="440"/>
      <c r="L248" s="440"/>
    </row>
    <row r="249" spans="1:12" ht="14.25" customHeight="1">
      <c r="A249" s="1"/>
      <c r="B249" s="92" t="s">
        <v>186</v>
      </c>
      <c r="C249" s="66" t="s">
        <v>57</v>
      </c>
      <c r="D249" s="66"/>
      <c r="E249" s="66"/>
      <c r="F249" s="66"/>
      <c r="G249" s="90">
        <v>7.4999999999999997E-2</v>
      </c>
      <c r="H249" s="86"/>
      <c r="I249" s="87">
        <f t="shared" si="51"/>
        <v>756295.44691499975</v>
      </c>
      <c r="J249" s="430"/>
      <c r="K249" s="440"/>
      <c r="L249" s="440"/>
    </row>
    <row r="250" spans="1:12" ht="14.25" customHeight="1">
      <c r="A250" s="1"/>
      <c r="B250" s="34">
        <v>6.2</v>
      </c>
      <c r="C250" s="81" t="s">
        <v>141</v>
      </c>
      <c r="D250" s="45"/>
      <c r="E250" s="46"/>
      <c r="F250" s="46"/>
      <c r="G250" s="82">
        <v>0.45</v>
      </c>
      <c r="H250" s="78"/>
      <c r="I250" s="79"/>
      <c r="J250" s="429"/>
      <c r="K250" s="440"/>
      <c r="L250" s="440"/>
    </row>
    <row r="251" spans="1:12" ht="14.25" customHeight="1">
      <c r="A251" s="1"/>
      <c r="B251" s="92" t="s">
        <v>187</v>
      </c>
      <c r="C251" s="66" t="s">
        <v>54</v>
      </c>
      <c r="D251" s="66"/>
      <c r="E251" s="66"/>
      <c r="F251" s="66"/>
      <c r="G251" s="90">
        <v>0.17100000000000001</v>
      </c>
      <c r="H251" s="86"/>
      <c r="I251" s="87">
        <f t="shared" ref="I251:I254" si="52">G251*$J$245</f>
        <v>1724353.6189661997</v>
      </c>
      <c r="J251" s="430"/>
      <c r="K251" s="440"/>
      <c r="L251" s="440"/>
    </row>
    <row r="252" spans="1:12" ht="14.25" customHeight="1">
      <c r="A252" s="1"/>
      <c r="B252" s="92" t="s">
        <v>188</v>
      </c>
      <c r="C252" s="66" t="s">
        <v>55</v>
      </c>
      <c r="D252" s="66"/>
      <c r="E252" s="66"/>
      <c r="F252" s="66"/>
      <c r="G252" s="90">
        <v>0.13500000000000001</v>
      </c>
      <c r="H252" s="86"/>
      <c r="I252" s="87">
        <f t="shared" si="52"/>
        <v>1361331.8044469997</v>
      </c>
      <c r="J252" s="430"/>
      <c r="K252" s="440"/>
      <c r="L252" s="440"/>
    </row>
    <row r="253" spans="1:12" ht="14.25" customHeight="1">
      <c r="A253" s="1"/>
      <c r="B253" s="92" t="s">
        <v>189</v>
      </c>
      <c r="C253" s="66" t="s">
        <v>57</v>
      </c>
      <c r="D253" s="66"/>
      <c r="E253" s="66"/>
      <c r="F253" s="66"/>
      <c r="G253" s="90">
        <v>0.14399999999999999</v>
      </c>
      <c r="H253" s="86"/>
      <c r="I253" s="87">
        <f t="shared" si="52"/>
        <v>1452087.2580767996</v>
      </c>
      <c r="J253" s="430"/>
      <c r="K253" s="440"/>
      <c r="L253" s="440"/>
    </row>
    <row r="254" spans="1:12" ht="14.25" customHeight="1">
      <c r="A254" s="1"/>
      <c r="B254" s="34">
        <v>6.3</v>
      </c>
      <c r="C254" s="46" t="s">
        <v>143</v>
      </c>
      <c r="D254" s="45"/>
      <c r="E254" s="46"/>
      <c r="F254" s="46"/>
      <c r="G254" s="40">
        <v>0.3</v>
      </c>
      <c r="H254" s="78"/>
      <c r="I254" s="79">
        <f t="shared" si="52"/>
        <v>3025181.787659999</v>
      </c>
      <c r="J254" s="429"/>
      <c r="K254" s="440"/>
      <c r="L254" s="440"/>
    </row>
    <row r="255" spans="1:12" ht="14.25" customHeight="1">
      <c r="A255" s="1"/>
      <c r="B255" s="72">
        <v>7</v>
      </c>
      <c r="C255" s="73" t="s">
        <v>127</v>
      </c>
      <c r="D255" s="74">
        <v>1163</v>
      </c>
      <c r="E255" s="73" t="s">
        <v>49</v>
      </c>
      <c r="F255" s="73"/>
      <c r="G255" s="75">
        <f>D255/9322.69</f>
        <v>0.12474940172847107</v>
      </c>
      <c r="H255" s="73"/>
      <c r="I255" s="76"/>
      <c r="J255" s="428">
        <f>G255*$H$155</f>
        <v>8547829.0064348374</v>
      </c>
      <c r="K255" s="440"/>
      <c r="L255" s="440"/>
    </row>
    <row r="256" spans="1:12" ht="14.25" customHeight="1">
      <c r="A256" s="1"/>
      <c r="B256" s="34">
        <v>7.1</v>
      </c>
      <c r="C256" s="81" t="s">
        <v>132</v>
      </c>
      <c r="D256" s="45"/>
      <c r="E256" s="46"/>
      <c r="F256" s="46"/>
      <c r="G256" s="82">
        <v>0.25</v>
      </c>
      <c r="H256" s="78"/>
      <c r="I256" s="79"/>
      <c r="J256" s="429"/>
      <c r="K256" s="440"/>
      <c r="L256" s="440"/>
    </row>
    <row r="257" spans="1:12" ht="14.25" customHeight="1">
      <c r="A257" s="1"/>
      <c r="B257" s="92" t="s">
        <v>190</v>
      </c>
      <c r="C257" s="66" t="s">
        <v>54</v>
      </c>
      <c r="D257" s="66"/>
      <c r="E257" s="66"/>
      <c r="F257" s="66"/>
      <c r="G257" s="90">
        <v>0.1125</v>
      </c>
      <c r="H257" s="86"/>
      <c r="I257" s="87">
        <f t="shared" ref="I257:I259" si="53">G257*$J$255</f>
        <v>961630.7632239192</v>
      </c>
      <c r="J257" s="430"/>
      <c r="K257" s="440"/>
      <c r="L257" s="440"/>
    </row>
    <row r="258" spans="1:12" ht="14.25" customHeight="1">
      <c r="A258" s="1"/>
      <c r="B258" s="92" t="s">
        <v>191</v>
      </c>
      <c r="C258" s="66" t="s">
        <v>55</v>
      </c>
      <c r="D258" s="66"/>
      <c r="E258" s="66"/>
      <c r="F258" s="66"/>
      <c r="G258" s="90">
        <v>6.25E-2</v>
      </c>
      <c r="H258" s="86"/>
      <c r="I258" s="87">
        <f t="shared" si="53"/>
        <v>534239.31290217733</v>
      </c>
      <c r="J258" s="430"/>
      <c r="K258" s="440"/>
      <c r="L258" s="440"/>
    </row>
    <row r="259" spans="1:12" ht="14.25" customHeight="1">
      <c r="A259" s="1"/>
      <c r="B259" s="92" t="s">
        <v>192</v>
      </c>
      <c r="C259" s="66" t="s">
        <v>57</v>
      </c>
      <c r="D259" s="66"/>
      <c r="E259" s="66"/>
      <c r="F259" s="66"/>
      <c r="G259" s="90">
        <v>7.4999999999999997E-2</v>
      </c>
      <c r="H259" s="86"/>
      <c r="I259" s="87">
        <f t="shared" si="53"/>
        <v>641087.1754826128</v>
      </c>
      <c r="J259" s="430"/>
      <c r="K259" s="440"/>
      <c r="L259" s="440"/>
    </row>
    <row r="260" spans="1:12" ht="14.25" customHeight="1">
      <c r="A260" s="1"/>
      <c r="B260" s="34">
        <v>7.2</v>
      </c>
      <c r="C260" s="81" t="s">
        <v>141</v>
      </c>
      <c r="D260" s="45"/>
      <c r="E260" s="46"/>
      <c r="F260" s="46"/>
      <c r="G260" s="82">
        <v>0.45</v>
      </c>
      <c r="H260" s="78"/>
      <c r="I260" s="79"/>
      <c r="J260" s="429"/>
      <c r="K260" s="440"/>
      <c r="L260" s="440"/>
    </row>
    <row r="261" spans="1:12" ht="14.25" customHeight="1">
      <c r="A261" s="1"/>
      <c r="B261" s="92" t="s">
        <v>193</v>
      </c>
      <c r="C261" s="66" t="s">
        <v>54</v>
      </c>
      <c r="D261" s="66"/>
      <c r="E261" s="66"/>
      <c r="F261" s="66"/>
      <c r="G261" s="90">
        <v>0.17100000000000001</v>
      </c>
      <c r="H261" s="86"/>
      <c r="I261" s="87">
        <f t="shared" ref="I261:I264" si="54">G261*$J$255</f>
        <v>1461678.7601003572</v>
      </c>
      <c r="J261" s="430"/>
      <c r="K261" s="440"/>
      <c r="L261" s="440"/>
    </row>
    <row r="262" spans="1:12" ht="14.25" customHeight="1">
      <c r="A262" s="1"/>
      <c r="B262" s="92" t="s">
        <v>194</v>
      </c>
      <c r="C262" s="66" t="s">
        <v>55</v>
      </c>
      <c r="D262" s="66"/>
      <c r="E262" s="66"/>
      <c r="F262" s="66"/>
      <c r="G262" s="90">
        <v>0.13500000000000001</v>
      </c>
      <c r="H262" s="86"/>
      <c r="I262" s="87">
        <f t="shared" si="54"/>
        <v>1153956.915868703</v>
      </c>
      <c r="J262" s="430"/>
      <c r="K262" s="440"/>
      <c r="L262" s="440"/>
    </row>
    <row r="263" spans="1:12" ht="14.25" customHeight="1">
      <c r="A263" s="1"/>
      <c r="B263" s="92" t="s">
        <v>195</v>
      </c>
      <c r="C263" s="66" t="s">
        <v>57</v>
      </c>
      <c r="D263" s="66"/>
      <c r="E263" s="66"/>
      <c r="F263" s="66"/>
      <c r="G263" s="90">
        <v>0.14399999999999999</v>
      </c>
      <c r="H263" s="86"/>
      <c r="I263" s="87">
        <f t="shared" si="54"/>
        <v>1230887.3769266165</v>
      </c>
      <c r="J263" s="430"/>
      <c r="K263" s="440"/>
      <c r="L263" s="440"/>
    </row>
    <row r="264" spans="1:12" ht="14.25" customHeight="1" thickBot="1">
      <c r="A264" s="1"/>
      <c r="B264" s="48">
        <v>7.3</v>
      </c>
      <c r="C264" s="51" t="s">
        <v>143</v>
      </c>
      <c r="D264" s="50"/>
      <c r="E264" s="51"/>
      <c r="F264" s="51"/>
      <c r="G264" s="52">
        <v>0.3</v>
      </c>
      <c r="H264" s="109"/>
      <c r="I264" s="110">
        <f t="shared" si="54"/>
        <v>2564348.7019304512</v>
      </c>
      <c r="J264" s="433"/>
      <c r="K264" s="440"/>
      <c r="L264" s="440"/>
    </row>
    <row r="265" spans="1:12" ht="9.75" customHeight="1" thickBot="1">
      <c r="A265" s="1"/>
      <c r="B265" s="7"/>
      <c r="C265" s="1"/>
      <c r="D265" s="1"/>
      <c r="E265" s="1"/>
      <c r="F265" s="1"/>
      <c r="G265" s="56"/>
      <c r="H265" s="7"/>
      <c r="I265" s="57"/>
      <c r="J265" s="424"/>
      <c r="K265" s="440"/>
      <c r="L265" s="440"/>
    </row>
    <row r="266" spans="1:12" ht="14.25" customHeight="1">
      <c r="A266" s="1"/>
      <c r="B266" s="103" t="s">
        <v>196</v>
      </c>
      <c r="C266" s="104" t="s">
        <v>197</v>
      </c>
      <c r="D266" s="112"/>
      <c r="E266" s="104"/>
      <c r="F266" s="105">
        <f>'Payment Schedule-RFI'!D13</f>
        <v>7.0000000000000007E-2</v>
      </c>
      <c r="G266" s="105"/>
      <c r="H266" s="106">
        <f>F266*$F$6</f>
        <v>79940000.000000015</v>
      </c>
      <c r="I266" s="106"/>
      <c r="J266" s="432"/>
      <c r="K266" s="440"/>
      <c r="L266" s="440"/>
    </row>
    <row r="267" spans="1:12" ht="14.25" customHeight="1">
      <c r="A267" s="1"/>
      <c r="B267" s="72">
        <v>1</v>
      </c>
      <c r="C267" s="73" t="s">
        <v>48</v>
      </c>
      <c r="D267" s="113">
        <v>127.89</v>
      </c>
      <c r="E267" s="73" t="s">
        <v>198</v>
      </c>
      <c r="F267" s="73"/>
      <c r="G267" s="75">
        <f>D267/891.48</f>
        <v>0.14345806972674652</v>
      </c>
      <c r="H267" s="73"/>
      <c r="I267" s="76"/>
      <c r="J267" s="428">
        <f>G267*$H$266</f>
        <v>11468038.093956118</v>
      </c>
      <c r="K267" s="440"/>
      <c r="L267" s="440"/>
    </row>
    <row r="268" spans="1:12" ht="14.25" customHeight="1">
      <c r="A268" s="1"/>
      <c r="B268" s="34">
        <v>1.1000000000000001</v>
      </c>
      <c r="C268" s="46" t="s">
        <v>199</v>
      </c>
      <c r="D268" s="114"/>
      <c r="E268" s="46"/>
      <c r="F268" s="46"/>
      <c r="G268" s="40">
        <v>0.7</v>
      </c>
      <c r="H268" s="78"/>
      <c r="I268" s="79">
        <f t="shared" ref="I268:I270" si="55">G268*$J$267</f>
        <v>8027626.6657692827</v>
      </c>
      <c r="J268" s="429"/>
      <c r="K268" s="440"/>
      <c r="L268" s="440"/>
    </row>
    <row r="269" spans="1:12" ht="14.25" customHeight="1">
      <c r="A269" s="1"/>
      <c r="B269" s="34">
        <v>1.2</v>
      </c>
      <c r="C269" s="46" t="s">
        <v>200</v>
      </c>
      <c r="D269" s="114"/>
      <c r="E269" s="46"/>
      <c r="F269" s="46"/>
      <c r="G269" s="40">
        <v>0.15</v>
      </c>
      <c r="H269" s="78"/>
      <c r="I269" s="79">
        <f t="shared" si="55"/>
        <v>1720205.7140934176</v>
      </c>
      <c r="J269" s="429"/>
      <c r="K269" s="440"/>
      <c r="L269" s="440"/>
    </row>
    <row r="270" spans="1:12" ht="14.25" customHeight="1">
      <c r="A270" s="1"/>
      <c r="B270" s="34">
        <v>1.3</v>
      </c>
      <c r="C270" s="46" t="s">
        <v>201</v>
      </c>
      <c r="D270" s="114"/>
      <c r="E270" s="46"/>
      <c r="F270" s="46"/>
      <c r="G270" s="40">
        <v>0.15</v>
      </c>
      <c r="H270" s="78"/>
      <c r="I270" s="79">
        <f t="shared" si="55"/>
        <v>1720205.7140934176</v>
      </c>
      <c r="J270" s="429"/>
      <c r="K270" s="440"/>
      <c r="L270" s="440"/>
    </row>
    <row r="271" spans="1:12" ht="14.25" customHeight="1">
      <c r="A271" s="1"/>
      <c r="B271" s="72">
        <v>2</v>
      </c>
      <c r="C271" s="73" t="s">
        <v>67</v>
      </c>
      <c r="D271" s="113">
        <v>312.92</v>
      </c>
      <c r="E271" s="73" t="s">
        <v>198</v>
      </c>
      <c r="F271" s="73"/>
      <c r="G271" s="75">
        <f>D271/891.48</f>
        <v>0.35101180060124737</v>
      </c>
      <c r="H271" s="73"/>
      <c r="I271" s="76"/>
      <c r="J271" s="428">
        <f>G271*$H$266</f>
        <v>28059883.340063721</v>
      </c>
      <c r="K271" s="440"/>
      <c r="L271" s="440"/>
    </row>
    <row r="272" spans="1:12" ht="14.25" customHeight="1">
      <c r="A272" s="1"/>
      <c r="B272" s="34">
        <v>2.1</v>
      </c>
      <c r="C272" s="46" t="s">
        <v>199</v>
      </c>
      <c r="D272" s="114"/>
      <c r="E272" s="46"/>
      <c r="F272" s="46"/>
      <c r="G272" s="40">
        <v>0.7</v>
      </c>
      <c r="H272" s="78"/>
      <c r="I272" s="79">
        <f t="shared" ref="I272:I274" si="56">G272*$J$271</f>
        <v>19641918.338044602</v>
      </c>
      <c r="J272" s="429"/>
      <c r="K272" s="440"/>
      <c r="L272" s="440"/>
    </row>
    <row r="273" spans="1:12" ht="14.25" customHeight="1">
      <c r="A273" s="1"/>
      <c r="B273" s="34">
        <v>2.2000000000000002</v>
      </c>
      <c r="C273" s="46" t="s">
        <v>200</v>
      </c>
      <c r="D273" s="114"/>
      <c r="E273" s="46"/>
      <c r="F273" s="46"/>
      <c r="G273" s="40">
        <v>0.15</v>
      </c>
      <c r="H273" s="78"/>
      <c r="I273" s="79">
        <f t="shared" si="56"/>
        <v>4208982.5010095583</v>
      </c>
      <c r="J273" s="429"/>
      <c r="K273" s="440"/>
      <c r="L273" s="440"/>
    </row>
    <row r="274" spans="1:12" ht="14.25" customHeight="1">
      <c r="A274" s="1"/>
      <c r="B274" s="34">
        <v>2.2999999999999998</v>
      </c>
      <c r="C274" s="46" t="s">
        <v>201</v>
      </c>
      <c r="D274" s="114"/>
      <c r="E274" s="46"/>
      <c r="F274" s="46"/>
      <c r="G274" s="40">
        <v>0.15</v>
      </c>
      <c r="H274" s="78"/>
      <c r="I274" s="79">
        <f t="shared" si="56"/>
        <v>4208982.5010095583</v>
      </c>
      <c r="J274" s="429"/>
      <c r="K274" s="440"/>
      <c r="L274" s="440"/>
    </row>
    <row r="275" spans="1:12" ht="14.25" customHeight="1">
      <c r="A275" s="1"/>
      <c r="B275" s="72">
        <v>3</v>
      </c>
      <c r="C275" s="73" t="s">
        <v>79</v>
      </c>
      <c r="D275" s="113">
        <v>50.32</v>
      </c>
      <c r="E275" s="73" t="s">
        <v>198</v>
      </c>
      <c r="F275" s="73"/>
      <c r="G275" s="75">
        <f>D275/891.48</f>
        <v>5.6445461479786421E-2</v>
      </c>
      <c r="H275" s="73"/>
      <c r="I275" s="76"/>
      <c r="J275" s="428">
        <f>G275*$H$266</f>
        <v>4512250.1906941272</v>
      </c>
      <c r="K275" s="440"/>
      <c r="L275" s="440"/>
    </row>
    <row r="276" spans="1:12" ht="14.25" customHeight="1">
      <c r="A276" s="1"/>
      <c r="B276" s="34">
        <v>3.1</v>
      </c>
      <c r="C276" s="46" t="s">
        <v>199</v>
      </c>
      <c r="D276" s="114"/>
      <c r="E276" s="46"/>
      <c r="F276" s="46"/>
      <c r="G276" s="40">
        <v>0.7</v>
      </c>
      <c r="H276" s="78"/>
      <c r="I276" s="79">
        <f t="shared" ref="I276:I278" si="57">G276*$J$275</f>
        <v>3158575.1334858891</v>
      </c>
      <c r="J276" s="429"/>
      <c r="K276" s="440"/>
      <c r="L276" s="440"/>
    </row>
    <row r="277" spans="1:12" ht="14.25" customHeight="1">
      <c r="A277" s="1"/>
      <c r="B277" s="34">
        <v>3.2</v>
      </c>
      <c r="C277" s="46" t="s">
        <v>200</v>
      </c>
      <c r="D277" s="114"/>
      <c r="E277" s="46"/>
      <c r="F277" s="46"/>
      <c r="G277" s="40">
        <v>0.15</v>
      </c>
      <c r="H277" s="78"/>
      <c r="I277" s="79">
        <f t="shared" si="57"/>
        <v>676837.52860411908</v>
      </c>
      <c r="J277" s="429"/>
      <c r="K277" s="440"/>
      <c r="L277" s="440"/>
    </row>
    <row r="278" spans="1:12" ht="14.25" customHeight="1">
      <c r="A278" s="1"/>
      <c r="B278" s="34">
        <v>3.3</v>
      </c>
      <c r="C278" s="46" t="s">
        <v>201</v>
      </c>
      <c r="D278" s="114"/>
      <c r="E278" s="46"/>
      <c r="F278" s="46"/>
      <c r="G278" s="40">
        <v>0.15</v>
      </c>
      <c r="H278" s="78"/>
      <c r="I278" s="79">
        <f t="shared" si="57"/>
        <v>676837.52860411908</v>
      </c>
      <c r="J278" s="429"/>
      <c r="K278" s="440"/>
      <c r="L278" s="440"/>
    </row>
    <row r="279" spans="1:12" ht="14.25" customHeight="1">
      <c r="A279" s="1"/>
      <c r="B279" s="72">
        <v>4</v>
      </c>
      <c r="C279" s="73" t="s">
        <v>103</v>
      </c>
      <c r="D279" s="113">
        <v>14.26</v>
      </c>
      <c r="E279" s="73" t="s">
        <v>198</v>
      </c>
      <c r="F279" s="73"/>
      <c r="G279" s="75">
        <f>D279/891.48</f>
        <v>1.5995872033023734E-2</v>
      </c>
      <c r="H279" s="73"/>
      <c r="I279" s="76"/>
      <c r="J279" s="428">
        <f>G279*$H$266</f>
        <v>1278710.0103199175</v>
      </c>
      <c r="K279" s="440"/>
      <c r="L279" s="440"/>
    </row>
    <row r="280" spans="1:12" ht="14.25" customHeight="1">
      <c r="A280" s="1"/>
      <c r="B280" s="34">
        <v>4.0999999999999996</v>
      </c>
      <c r="C280" s="46" t="s">
        <v>199</v>
      </c>
      <c r="D280" s="114"/>
      <c r="E280" s="46"/>
      <c r="F280" s="46"/>
      <c r="G280" s="40">
        <v>0.7</v>
      </c>
      <c r="H280" s="78"/>
      <c r="I280" s="79">
        <f t="shared" ref="I280:I282" si="58">G280*$J$279</f>
        <v>895097.0072239422</v>
      </c>
      <c r="J280" s="429"/>
      <c r="K280" s="440"/>
      <c r="L280" s="440"/>
    </row>
    <row r="281" spans="1:12" ht="14.25" customHeight="1">
      <c r="A281" s="1"/>
      <c r="B281" s="34">
        <v>4.2</v>
      </c>
      <c r="C281" s="46" t="s">
        <v>200</v>
      </c>
      <c r="D281" s="114"/>
      <c r="E281" s="46"/>
      <c r="F281" s="46"/>
      <c r="G281" s="40">
        <v>0.15</v>
      </c>
      <c r="H281" s="78"/>
      <c r="I281" s="79">
        <f t="shared" si="58"/>
        <v>191806.5015479876</v>
      </c>
      <c r="J281" s="429"/>
      <c r="K281" s="440"/>
      <c r="L281" s="440"/>
    </row>
    <row r="282" spans="1:12" ht="14.25" customHeight="1">
      <c r="A282" s="1"/>
      <c r="B282" s="34">
        <v>4.3</v>
      </c>
      <c r="C282" s="46" t="s">
        <v>201</v>
      </c>
      <c r="D282" s="114"/>
      <c r="E282" s="46"/>
      <c r="F282" s="46"/>
      <c r="G282" s="40">
        <v>0.15</v>
      </c>
      <c r="H282" s="78"/>
      <c r="I282" s="79">
        <f t="shared" si="58"/>
        <v>191806.5015479876</v>
      </c>
      <c r="J282" s="429"/>
      <c r="K282" s="440"/>
      <c r="L282" s="440"/>
    </row>
    <row r="283" spans="1:12" ht="14.25" customHeight="1">
      <c r="A283" s="1"/>
      <c r="B283" s="72">
        <v>5</v>
      </c>
      <c r="C283" s="73" t="s">
        <v>115</v>
      </c>
      <c r="D283" s="113">
        <v>201.78</v>
      </c>
      <c r="E283" s="73" t="s">
        <v>198</v>
      </c>
      <c r="F283" s="73"/>
      <c r="G283" s="75">
        <f>D283/891.48</f>
        <v>0.22634271099744246</v>
      </c>
      <c r="H283" s="73"/>
      <c r="I283" s="76"/>
      <c r="J283" s="428">
        <f>G283*$H$266</f>
        <v>18093836.317135554</v>
      </c>
      <c r="K283" s="440"/>
      <c r="L283" s="440"/>
    </row>
    <row r="284" spans="1:12" ht="14.25" customHeight="1">
      <c r="A284" s="1"/>
      <c r="B284" s="34">
        <v>5.0999999999999996</v>
      </c>
      <c r="C284" s="46" t="s">
        <v>199</v>
      </c>
      <c r="D284" s="114"/>
      <c r="E284" s="46"/>
      <c r="F284" s="46"/>
      <c r="G284" s="40">
        <v>0.7</v>
      </c>
      <c r="H284" s="78"/>
      <c r="I284" s="79">
        <f t="shared" ref="I284:I286" si="59">G284*$J$283</f>
        <v>12665685.421994887</v>
      </c>
      <c r="J284" s="429"/>
      <c r="K284" s="440"/>
      <c r="L284" s="440"/>
    </row>
    <row r="285" spans="1:12" ht="14.25" customHeight="1">
      <c r="A285" s="1"/>
      <c r="B285" s="34">
        <v>5.2</v>
      </c>
      <c r="C285" s="46" t="s">
        <v>200</v>
      </c>
      <c r="D285" s="114"/>
      <c r="E285" s="46"/>
      <c r="F285" s="46"/>
      <c r="G285" s="40">
        <v>0.15</v>
      </c>
      <c r="H285" s="78"/>
      <c r="I285" s="79">
        <f t="shared" si="59"/>
        <v>2714075.4475703328</v>
      </c>
      <c r="J285" s="429"/>
      <c r="K285" s="440"/>
      <c r="L285" s="440"/>
    </row>
    <row r="286" spans="1:12" ht="14.25" customHeight="1">
      <c r="A286" s="1"/>
      <c r="B286" s="34">
        <v>5.3</v>
      </c>
      <c r="C286" s="46" t="s">
        <v>201</v>
      </c>
      <c r="D286" s="114"/>
      <c r="E286" s="46"/>
      <c r="F286" s="46"/>
      <c r="G286" s="40">
        <v>0.15</v>
      </c>
      <c r="H286" s="78"/>
      <c r="I286" s="79">
        <f t="shared" si="59"/>
        <v>2714075.4475703328</v>
      </c>
      <c r="J286" s="429"/>
      <c r="K286" s="440"/>
      <c r="L286" s="440"/>
    </row>
    <row r="287" spans="1:12" ht="14.25" customHeight="1">
      <c r="A287" s="1"/>
      <c r="B287" s="72">
        <v>6</v>
      </c>
      <c r="C287" s="73" t="s">
        <v>127</v>
      </c>
      <c r="D287" s="113">
        <v>184.31</v>
      </c>
      <c r="E287" s="73" t="s">
        <v>198</v>
      </c>
      <c r="F287" s="73"/>
      <c r="G287" s="75">
        <f>D287/891.48</f>
        <v>0.2067460851617535</v>
      </c>
      <c r="H287" s="73"/>
      <c r="I287" s="76"/>
      <c r="J287" s="428">
        <f>G287*$H$266</f>
        <v>16527282.047830578</v>
      </c>
      <c r="K287" s="440"/>
      <c r="L287" s="440"/>
    </row>
    <row r="288" spans="1:12" ht="14.25" customHeight="1">
      <c r="A288" s="1"/>
      <c r="B288" s="34">
        <v>5.0999999999999996</v>
      </c>
      <c r="C288" s="46" t="s">
        <v>199</v>
      </c>
      <c r="D288" s="114"/>
      <c r="E288" s="46"/>
      <c r="F288" s="46"/>
      <c r="G288" s="40">
        <v>0.7</v>
      </c>
      <c r="H288" s="78"/>
      <c r="I288" s="79">
        <f t="shared" ref="I288:I290" si="60">G288*$J$287</f>
        <v>11569097.433481405</v>
      </c>
      <c r="J288" s="429"/>
      <c r="K288" s="440"/>
      <c r="L288" s="440"/>
    </row>
    <row r="289" spans="1:12" ht="14.25" customHeight="1">
      <c r="A289" s="1"/>
      <c r="B289" s="34">
        <v>5.2</v>
      </c>
      <c r="C289" s="46" t="s">
        <v>200</v>
      </c>
      <c r="D289" s="114"/>
      <c r="E289" s="46"/>
      <c r="F289" s="46"/>
      <c r="G289" s="40">
        <v>0.15</v>
      </c>
      <c r="H289" s="78"/>
      <c r="I289" s="79">
        <f t="shared" si="60"/>
        <v>2479092.3071745867</v>
      </c>
      <c r="J289" s="429"/>
      <c r="K289" s="440"/>
      <c r="L289" s="440"/>
    </row>
    <row r="290" spans="1:12" ht="14.25" customHeight="1" thickBot="1">
      <c r="A290" s="1"/>
      <c r="B290" s="48">
        <v>5.3</v>
      </c>
      <c r="C290" s="51" t="s">
        <v>201</v>
      </c>
      <c r="D290" s="115"/>
      <c r="E290" s="51"/>
      <c r="F290" s="51"/>
      <c r="G290" s="52">
        <v>0.15</v>
      </c>
      <c r="H290" s="109"/>
      <c r="I290" s="110">
        <f t="shared" si="60"/>
        <v>2479092.3071745867</v>
      </c>
      <c r="J290" s="433"/>
      <c r="K290" s="440"/>
      <c r="L290" s="440"/>
    </row>
    <row r="291" spans="1:12" ht="9.75" customHeight="1" thickBot="1">
      <c r="A291" s="1"/>
      <c r="B291" s="7"/>
      <c r="C291" s="1"/>
      <c r="D291" s="1"/>
      <c r="E291" s="1"/>
      <c r="F291" s="1"/>
      <c r="G291" s="56"/>
      <c r="H291" s="7"/>
      <c r="I291" s="57"/>
      <c r="J291" s="424"/>
      <c r="K291" s="440"/>
      <c r="L291" s="440"/>
    </row>
    <row r="292" spans="1:12" ht="30" customHeight="1">
      <c r="A292" s="1"/>
      <c r="B292" s="103" t="s">
        <v>202</v>
      </c>
      <c r="C292" s="116" t="s">
        <v>203</v>
      </c>
      <c r="D292" s="104"/>
      <c r="E292" s="104"/>
      <c r="F292" s="105">
        <f>'Payment Schedule-RFI'!D14</f>
        <v>0.04</v>
      </c>
      <c r="G292" s="104"/>
      <c r="H292" s="106">
        <f>F292*$F$6</f>
        <v>45680000</v>
      </c>
      <c r="I292" s="106"/>
      <c r="J292" s="432"/>
      <c r="K292" s="440"/>
      <c r="L292" s="440"/>
    </row>
    <row r="293" spans="1:12" ht="14.25" customHeight="1">
      <c r="A293" s="1"/>
      <c r="B293" s="72">
        <v>1</v>
      </c>
      <c r="C293" s="73" t="s">
        <v>48</v>
      </c>
      <c r="D293" s="74">
        <v>759.85</v>
      </c>
      <c r="E293" s="73" t="s">
        <v>49</v>
      </c>
      <c r="F293" s="73"/>
      <c r="G293" s="75">
        <f>D293/9322.69</f>
        <v>8.1505445316748706E-2</v>
      </c>
      <c r="H293" s="73"/>
      <c r="I293" s="76"/>
      <c r="J293" s="428">
        <f>G293*$H$292</f>
        <v>3723168.7420690809</v>
      </c>
      <c r="K293" s="440"/>
      <c r="L293" s="440"/>
    </row>
    <row r="294" spans="1:12" ht="14.25" customHeight="1">
      <c r="A294" s="1"/>
      <c r="B294" s="34">
        <v>1.1000000000000001</v>
      </c>
      <c r="C294" s="81" t="s">
        <v>204</v>
      </c>
      <c r="D294" s="45"/>
      <c r="E294" s="46"/>
      <c r="F294" s="46"/>
      <c r="G294" s="82">
        <v>0.15</v>
      </c>
      <c r="H294" s="78"/>
      <c r="I294" s="79"/>
      <c r="J294" s="429"/>
      <c r="K294" s="440"/>
      <c r="L294" s="440"/>
    </row>
    <row r="295" spans="1:12" ht="30" customHeight="1">
      <c r="A295" s="1"/>
      <c r="B295" s="92" t="s">
        <v>17</v>
      </c>
      <c r="C295" s="117" t="s">
        <v>205</v>
      </c>
      <c r="D295" s="84"/>
      <c r="E295" s="66"/>
      <c r="F295" s="66"/>
      <c r="G295" s="90">
        <v>0.105</v>
      </c>
      <c r="H295" s="86"/>
      <c r="I295" s="87">
        <f t="shared" ref="I295:I296" si="61">G295*$J$293</f>
        <v>390932.7179172535</v>
      </c>
      <c r="J295" s="434"/>
      <c r="K295" s="440"/>
      <c r="L295" s="440"/>
    </row>
    <row r="296" spans="1:12" ht="14.25" customHeight="1">
      <c r="A296" s="1"/>
      <c r="B296" s="92" t="s">
        <v>19</v>
      </c>
      <c r="C296" s="66" t="s">
        <v>206</v>
      </c>
      <c r="D296" s="84"/>
      <c r="E296" s="66"/>
      <c r="F296" s="66"/>
      <c r="G296" s="90">
        <v>4.4999999999999998E-2</v>
      </c>
      <c r="H296" s="86"/>
      <c r="I296" s="87">
        <f t="shared" si="61"/>
        <v>167542.59339310863</v>
      </c>
      <c r="J296" s="434"/>
      <c r="K296" s="440"/>
      <c r="L296" s="440"/>
    </row>
    <row r="297" spans="1:12" ht="14.25" customHeight="1">
      <c r="A297" s="1"/>
      <c r="B297" s="34">
        <v>1.2</v>
      </c>
      <c r="C297" s="81" t="s">
        <v>207</v>
      </c>
      <c r="D297" s="45"/>
      <c r="E297" s="46"/>
      <c r="F297" s="46"/>
      <c r="G297" s="82">
        <v>0.5</v>
      </c>
      <c r="H297" s="78"/>
      <c r="I297" s="79"/>
      <c r="J297" s="429"/>
      <c r="K297" s="440"/>
      <c r="L297" s="440"/>
    </row>
    <row r="298" spans="1:12" ht="14.25" customHeight="1">
      <c r="A298" s="1"/>
      <c r="B298" s="92" t="s">
        <v>26</v>
      </c>
      <c r="C298" s="66" t="s">
        <v>208</v>
      </c>
      <c r="D298" s="84"/>
      <c r="E298" s="66"/>
      <c r="F298" s="66"/>
      <c r="G298" s="90">
        <v>0.125</v>
      </c>
      <c r="H298" s="86"/>
      <c r="I298" s="87">
        <f t="shared" ref="I298:I300" si="62">G298*$J$293</f>
        <v>465396.09275863512</v>
      </c>
      <c r="J298" s="430"/>
      <c r="K298" s="440"/>
      <c r="L298" s="440"/>
    </row>
    <row r="299" spans="1:12" ht="14.25" customHeight="1">
      <c r="A299" s="1"/>
      <c r="B299" s="92" t="s">
        <v>28</v>
      </c>
      <c r="C299" s="66" t="s">
        <v>209</v>
      </c>
      <c r="D299" s="84"/>
      <c r="E299" s="66"/>
      <c r="F299" s="66"/>
      <c r="G299" s="88">
        <v>0.2</v>
      </c>
      <c r="H299" s="86"/>
      <c r="I299" s="87">
        <f t="shared" si="62"/>
        <v>744633.74841381621</v>
      </c>
      <c r="J299" s="430"/>
      <c r="K299" s="440"/>
      <c r="L299" s="440"/>
    </row>
    <row r="300" spans="1:12" ht="14.25" customHeight="1">
      <c r="A300" s="1"/>
      <c r="B300" s="92" t="s">
        <v>142</v>
      </c>
      <c r="C300" s="66" t="s">
        <v>210</v>
      </c>
      <c r="D300" s="84"/>
      <c r="E300" s="66"/>
      <c r="F300" s="66"/>
      <c r="G300" s="90">
        <v>0.17499999999999999</v>
      </c>
      <c r="H300" s="86"/>
      <c r="I300" s="87">
        <f t="shared" si="62"/>
        <v>651554.52986208908</v>
      </c>
      <c r="J300" s="430"/>
      <c r="K300" s="440"/>
      <c r="L300" s="440"/>
    </row>
    <row r="301" spans="1:12" ht="14.25" customHeight="1">
      <c r="A301" s="1"/>
      <c r="B301" s="34">
        <v>1.3</v>
      </c>
      <c r="C301" s="81" t="s">
        <v>211</v>
      </c>
      <c r="D301" s="45"/>
      <c r="E301" s="46"/>
      <c r="F301" s="46"/>
      <c r="G301" s="82">
        <v>0.25</v>
      </c>
      <c r="H301" s="78"/>
      <c r="I301" s="79"/>
      <c r="J301" s="429"/>
      <c r="K301" s="440"/>
      <c r="L301" s="440"/>
    </row>
    <row r="302" spans="1:12" ht="14.25" customHeight="1">
      <c r="A302" s="1"/>
      <c r="B302" s="92" t="s">
        <v>31</v>
      </c>
      <c r="C302" s="66" t="s">
        <v>212</v>
      </c>
      <c r="D302" s="84"/>
      <c r="E302" s="66"/>
      <c r="F302" s="66"/>
      <c r="G302" s="90">
        <v>0.17499999999999999</v>
      </c>
      <c r="H302" s="86"/>
      <c r="I302" s="87">
        <f t="shared" ref="I302:I303" si="63">G302*$J$293</f>
        <v>651554.52986208908</v>
      </c>
      <c r="J302" s="434"/>
      <c r="K302" s="440"/>
      <c r="L302" s="440"/>
    </row>
    <row r="303" spans="1:12" ht="14.25" customHeight="1">
      <c r="A303" s="1"/>
      <c r="B303" s="92" t="s">
        <v>33</v>
      </c>
      <c r="C303" s="66" t="s">
        <v>213</v>
      </c>
      <c r="D303" s="84"/>
      <c r="E303" s="66"/>
      <c r="F303" s="66"/>
      <c r="G303" s="90">
        <v>7.4999999999999997E-2</v>
      </c>
      <c r="H303" s="86"/>
      <c r="I303" s="87">
        <f t="shared" si="63"/>
        <v>279237.65565518104</v>
      </c>
      <c r="J303" s="434"/>
      <c r="K303" s="440"/>
      <c r="L303" s="440"/>
    </row>
    <row r="304" spans="1:12" ht="14.25" customHeight="1">
      <c r="A304" s="1"/>
      <c r="B304" s="34">
        <v>1.4</v>
      </c>
      <c r="C304" s="81" t="s">
        <v>214</v>
      </c>
      <c r="D304" s="45"/>
      <c r="E304" s="46"/>
      <c r="F304" s="46"/>
      <c r="G304" s="82">
        <v>0.1</v>
      </c>
      <c r="H304" s="78"/>
      <c r="I304" s="79"/>
      <c r="J304" s="429"/>
      <c r="K304" s="440"/>
      <c r="L304" s="440"/>
    </row>
    <row r="305" spans="1:12" ht="14.25" customHeight="1">
      <c r="A305" s="1"/>
      <c r="B305" s="92" t="s">
        <v>40</v>
      </c>
      <c r="C305" s="66" t="s">
        <v>208</v>
      </c>
      <c r="D305" s="84"/>
      <c r="E305" s="66"/>
      <c r="F305" s="66"/>
      <c r="G305" s="90">
        <v>2.5000000000000001E-2</v>
      </c>
      <c r="H305" s="86"/>
      <c r="I305" s="87">
        <f t="shared" ref="I305:I307" si="64">G305*$J$293</f>
        <v>93079.218551727026</v>
      </c>
      <c r="J305" s="430"/>
      <c r="K305" s="440"/>
      <c r="L305" s="440"/>
    </row>
    <row r="306" spans="1:12" ht="14.25" customHeight="1">
      <c r="A306" s="1"/>
      <c r="B306" s="92" t="s">
        <v>42</v>
      </c>
      <c r="C306" s="66" t="s">
        <v>209</v>
      </c>
      <c r="D306" s="84"/>
      <c r="E306" s="66"/>
      <c r="F306" s="66"/>
      <c r="G306" s="88">
        <v>0.04</v>
      </c>
      <c r="H306" s="86"/>
      <c r="I306" s="87">
        <f t="shared" si="64"/>
        <v>148926.74968276324</v>
      </c>
      <c r="J306" s="430"/>
      <c r="K306" s="440"/>
      <c r="L306" s="440"/>
    </row>
    <row r="307" spans="1:12" ht="14.25" customHeight="1">
      <c r="A307" s="1"/>
      <c r="B307" s="92" t="s">
        <v>56</v>
      </c>
      <c r="C307" s="66" t="s">
        <v>210</v>
      </c>
      <c r="D307" s="84"/>
      <c r="E307" s="66"/>
      <c r="F307" s="66"/>
      <c r="G307" s="90">
        <v>3.5000000000000003E-2</v>
      </c>
      <c r="H307" s="86"/>
      <c r="I307" s="87">
        <f t="shared" si="64"/>
        <v>130310.90597241785</v>
      </c>
      <c r="J307" s="430"/>
      <c r="K307" s="440"/>
      <c r="L307" s="440"/>
    </row>
    <row r="308" spans="1:12" ht="14.25" customHeight="1">
      <c r="A308" s="1"/>
      <c r="B308" s="72">
        <v>2</v>
      </c>
      <c r="C308" s="73" t="s">
        <v>67</v>
      </c>
      <c r="D308" s="74">
        <v>2001.58</v>
      </c>
      <c r="E308" s="73" t="s">
        <v>49</v>
      </c>
      <c r="F308" s="73"/>
      <c r="G308" s="75">
        <f>D308/9322.69</f>
        <v>0.21469983448983071</v>
      </c>
      <c r="H308" s="73"/>
      <c r="I308" s="76"/>
      <c r="J308" s="428">
        <f>G308*$H$292</f>
        <v>9807488.4394954666</v>
      </c>
      <c r="K308" s="440"/>
      <c r="L308" s="440"/>
    </row>
    <row r="309" spans="1:12" ht="14.25" customHeight="1">
      <c r="A309" s="1"/>
      <c r="B309" s="34">
        <v>2.1</v>
      </c>
      <c r="C309" s="81" t="s">
        <v>204</v>
      </c>
      <c r="D309" s="45"/>
      <c r="E309" s="46"/>
      <c r="F309" s="46"/>
      <c r="G309" s="82">
        <v>0.15</v>
      </c>
      <c r="H309" s="78"/>
      <c r="I309" s="79"/>
      <c r="J309" s="429"/>
      <c r="K309" s="440"/>
      <c r="L309" s="440"/>
    </row>
    <row r="310" spans="1:12" ht="30" customHeight="1">
      <c r="A310" s="1"/>
      <c r="B310" s="92" t="s">
        <v>144</v>
      </c>
      <c r="C310" s="117" t="s">
        <v>205</v>
      </c>
      <c r="D310" s="84"/>
      <c r="E310" s="66"/>
      <c r="F310" s="66"/>
      <c r="G310" s="90">
        <v>0.105</v>
      </c>
      <c r="H310" s="86"/>
      <c r="I310" s="87">
        <f t="shared" ref="I310:I311" si="65">G310*$J$308</f>
        <v>1029786.286147024</v>
      </c>
      <c r="J310" s="434"/>
      <c r="K310" s="440"/>
      <c r="L310" s="440"/>
    </row>
    <row r="311" spans="1:12" ht="14.25" customHeight="1">
      <c r="A311" s="1"/>
      <c r="B311" s="92" t="s">
        <v>145</v>
      </c>
      <c r="C311" s="66" t="s">
        <v>206</v>
      </c>
      <c r="D311" s="84"/>
      <c r="E311" s="66"/>
      <c r="F311" s="66"/>
      <c r="G311" s="90">
        <v>4.4999999999999998E-2</v>
      </c>
      <c r="H311" s="86"/>
      <c r="I311" s="87">
        <f t="shared" si="65"/>
        <v>441336.97977729596</v>
      </c>
      <c r="J311" s="434"/>
      <c r="K311" s="440"/>
      <c r="L311" s="440"/>
    </row>
    <row r="312" spans="1:12" ht="14.25" customHeight="1">
      <c r="A312" s="1"/>
      <c r="B312" s="34">
        <v>2.2000000000000002</v>
      </c>
      <c r="C312" s="81" t="s">
        <v>207</v>
      </c>
      <c r="D312" s="45"/>
      <c r="E312" s="46"/>
      <c r="F312" s="46"/>
      <c r="G312" s="82">
        <v>0.5</v>
      </c>
      <c r="H312" s="78"/>
      <c r="I312" s="79"/>
      <c r="J312" s="429"/>
      <c r="K312" s="440"/>
      <c r="L312" s="440"/>
    </row>
    <row r="313" spans="1:12" ht="14.25" customHeight="1">
      <c r="A313" s="1"/>
      <c r="B313" s="92" t="s">
        <v>147</v>
      </c>
      <c r="C313" s="66" t="s">
        <v>208</v>
      </c>
      <c r="D313" s="84"/>
      <c r="E313" s="66"/>
      <c r="F313" s="66"/>
      <c r="G313" s="90">
        <v>0.125</v>
      </c>
      <c r="H313" s="86"/>
      <c r="I313" s="87">
        <f t="shared" ref="I313:I315" si="66">G313*$J$308</f>
        <v>1225936.0549369333</v>
      </c>
      <c r="J313" s="430"/>
      <c r="K313" s="440"/>
      <c r="L313" s="440"/>
    </row>
    <row r="314" spans="1:12" ht="14.25" customHeight="1">
      <c r="A314" s="1"/>
      <c r="B314" s="92" t="s">
        <v>148</v>
      </c>
      <c r="C314" s="66" t="s">
        <v>209</v>
      </c>
      <c r="D314" s="84"/>
      <c r="E314" s="66"/>
      <c r="F314" s="66"/>
      <c r="G314" s="88">
        <v>0.2</v>
      </c>
      <c r="H314" s="86"/>
      <c r="I314" s="87">
        <f t="shared" si="66"/>
        <v>1961497.6878990934</v>
      </c>
      <c r="J314" s="430"/>
      <c r="K314" s="440"/>
      <c r="L314" s="440"/>
    </row>
    <row r="315" spans="1:12" ht="14.25" customHeight="1">
      <c r="A315" s="1"/>
      <c r="B315" s="92" t="s">
        <v>149</v>
      </c>
      <c r="C315" s="66" t="s">
        <v>210</v>
      </c>
      <c r="D315" s="84"/>
      <c r="E315" s="66"/>
      <c r="F315" s="66"/>
      <c r="G315" s="90">
        <v>0.17499999999999999</v>
      </c>
      <c r="H315" s="86"/>
      <c r="I315" s="87">
        <f t="shared" si="66"/>
        <v>1716310.4769117066</v>
      </c>
      <c r="J315" s="430"/>
      <c r="K315" s="440"/>
      <c r="L315" s="440"/>
    </row>
    <row r="316" spans="1:12" ht="14.25" customHeight="1">
      <c r="A316" s="1"/>
      <c r="B316" s="34">
        <v>2.2999999999999998</v>
      </c>
      <c r="C316" s="81" t="s">
        <v>211</v>
      </c>
      <c r="D316" s="45"/>
      <c r="E316" s="46"/>
      <c r="F316" s="46"/>
      <c r="G316" s="82">
        <v>0.25</v>
      </c>
      <c r="H316" s="78"/>
      <c r="I316" s="79"/>
      <c r="J316" s="429"/>
      <c r="K316" s="440"/>
      <c r="L316" s="440"/>
    </row>
    <row r="317" spans="1:12" ht="14.25" customHeight="1">
      <c r="A317" s="1"/>
      <c r="B317" s="92" t="s">
        <v>215</v>
      </c>
      <c r="C317" s="66" t="s">
        <v>212</v>
      </c>
      <c r="D317" s="84"/>
      <c r="E317" s="66"/>
      <c r="F317" s="66"/>
      <c r="G317" s="90">
        <v>0.17499999999999999</v>
      </c>
      <c r="H317" s="86"/>
      <c r="I317" s="87">
        <f t="shared" ref="I317:I318" si="67">G317*$J$308</f>
        <v>1716310.4769117066</v>
      </c>
      <c r="J317" s="434"/>
      <c r="K317" s="440"/>
      <c r="L317" s="440"/>
    </row>
    <row r="318" spans="1:12" ht="14.25" customHeight="1">
      <c r="A318" s="1"/>
      <c r="B318" s="92" t="s">
        <v>216</v>
      </c>
      <c r="C318" s="66" t="s">
        <v>213</v>
      </c>
      <c r="D318" s="84"/>
      <c r="E318" s="66"/>
      <c r="F318" s="66"/>
      <c r="G318" s="90">
        <v>7.4999999999999997E-2</v>
      </c>
      <c r="H318" s="86"/>
      <c r="I318" s="87">
        <f t="shared" si="67"/>
        <v>735561.63296215993</v>
      </c>
      <c r="J318" s="434"/>
      <c r="K318" s="440"/>
      <c r="L318" s="440"/>
    </row>
    <row r="319" spans="1:12" ht="14.25" customHeight="1">
      <c r="A319" s="1"/>
      <c r="B319" s="34">
        <v>2.4</v>
      </c>
      <c r="C319" s="81" t="s">
        <v>214</v>
      </c>
      <c r="D319" s="45"/>
      <c r="E319" s="46"/>
      <c r="F319" s="46"/>
      <c r="G319" s="82">
        <v>0.1</v>
      </c>
      <c r="H319" s="78"/>
      <c r="I319" s="79"/>
      <c r="J319" s="429"/>
      <c r="K319" s="440"/>
      <c r="L319" s="440"/>
    </row>
    <row r="320" spans="1:12" ht="14.25" customHeight="1">
      <c r="A320" s="1"/>
      <c r="B320" s="92" t="s">
        <v>69</v>
      </c>
      <c r="C320" s="66" t="s">
        <v>208</v>
      </c>
      <c r="D320" s="84"/>
      <c r="E320" s="66"/>
      <c r="F320" s="66"/>
      <c r="G320" s="90">
        <v>2.5000000000000001E-2</v>
      </c>
      <c r="H320" s="86"/>
      <c r="I320" s="87">
        <f t="shared" ref="I320:I322" si="68">G320*$J$308</f>
        <v>245187.21098738667</v>
      </c>
      <c r="J320" s="430"/>
      <c r="K320" s="440"/>
      <c r="L320" s="440"/>
    </row>
    <row r="321" spans="1:12" ht="14.25" customHeight="1">
      <c r="A321" s="1"/>
      <c r="B321" s="92" t="s">
        <v>70</v>
      </c>
      <c r="C321" s="66" t="s">
        <v>209</v>
      </c>
      <c r="D321" s="84"/>
      <c r="E321" s="66"/>
      <c r="F321" s="66"/>
      <c r="G321" s="88">
        <v>0.04</v>
      </c>
      <c r="H321" s="86"/>
      <c r="I321" s="87">
        <f t="shared" si="68"/>
        <v>392299.53757981869</v>
      </c>
      <c r="J321" s="430"/>
      <c r="K321" s="440"/>
      <c r="L321" s="440"/>
    </row>
    <row r="322" spans="1:12" ht="14.25" customHeight="1">
      <c r="A322" s="1"/>
      <c r="B322" s="92" t="s">
        <v>71</v>
      </c>
      <c r="C322" s="66" t="s">
        <v>210</v>
      </c>
      <c r="D322" s="84"/>
      <c r="E322" s="66"/>
      <c r="F322" s="66"/>
      <c r="G322" s="90">
        <v>3.5000000000000003E-2</v>
      </c>
      <c r="H322" s="86"/>
      <c r="I322" s="87">
        <f t="shared" si="68"/>
        <v>343262.09538234136</v>
      </c>
      <c r="J322" s="430"/>
      <c r="K322" s="440"/>
      <c r="L322" s="440"/>
    </row>
    <row r="323" spans="1:12" ht="14.25" customHeight="1">
      <c r="A323" s="1"/>
      <c r="B323" s="72">
        <v>3</v>
      </c>
      <c r="C323" s="73" t="s">
        <v>79</v>
      </c>
      <c r="D323" s="74">
        <v>300.26</v>
      </c>
      <c r="E323" s="73" t="s">
        <v>49</v>
      </c>
      <c r="F323" s="73"/>
      <c r="G323" s="75">
        <f>D323/9322.69</f>
        <v>3.2207442272562961E-2</v>
      </c>
      <c r="H323" s="73"/>
      <c r="I323" s="76"/>
      <c r="J323" s="428">
        <f>G323*$H$292</f>
        <v>1471235.963010676</v>
      </c>
      <c r="K323" s="440"/>
      <c r="L323" s="440"/>
    </row>
    <row r="324" spans="1:12" ht="14.25" customHeight="1">
      <c r="A324" s="1"/>
      <c r="B324" s="34">
        <v>3.1</v>
      </c>
      <c r="C324" s="81" t="s">
        <v>204</v>
      </c>
      <c r="D324" s="45"/>
      <c r="E324" s="46"/>
      <c r="F324" s="46"/>
      <c r="G324" s="82">
        <v>0.15</v>
      </c>
      <c r="H324" s="78"/>
      <c r="I324" s="79"/>
      <c r="J324" s="429"/>
      <c r="K324" s="440"/>
      <c r="L324" s="440"/>
    </row>
    <row r="325" spans="1:12" ht="14.25" customHeight="1">
      <c r="A325" s="1"/>
      <c r="B325" s="92" t="s">
        <v>150</v>
      </c>
      <c r="C325" s="117" t="s">
        <v>217</v>
      </c>
      <c r="D325" s="84"/>
      <c r="E325" s="66"/>
      <c r="F325" s="66"/>
      <c r="G325" s="90">
        <v>0.105</v>
      </c>
      <c r="H325" s="86"/>
      <c r="I325" s="87">
        <f t="shared" ref="I325:I326" si="69">G325*$J$323</f>
        <v>154479.77611612098</v>
      </c>
      <c r="J325" s="434"/>
      <c r="K325" s="440"/>
      <c r="L325" s="440"/>
    </row>
    <row r="326" spans="1:12" ht="14.25" customHeight="1">
      <c r="A326" s="1"/>
      <c r="B326" s="92" t="s">
        <v>151</v>
      </c>
      <c r="C326" s="66" t="s">
        <v>206</v>
      </c>
      <c r="D326" s="84"/>
      <c r="E326" s="66"/>
      <c r="F326" s="66"/>
      <c r="G326" s="90">
        <v>4.4999999999999998E-2</v>
      </c>
      <c r="H326" s="86"/>
      <c r="I326" s="87">
        <f t="shared" si="69"/>
        <v>66205.618335480423</v>
      </c>
      <c r="J326" s="434"/>
      <c r="K326" s="440"/>
      <c r="L326" s="440"/>
    </row>
    <row r="327" spans="1:12" ht="14.25" customHeight="1">
      <c r="A327" s="1"/>
      <c r="B327" s="34">
        <v>3.2</v>
      </c>
      <c r="C327" s="81" t="s">
        <v>207</v>
      </c>
      <c r="D327" s="45"/>
      <c r="E327" s="46"/>
      <c r="F327" s="46"/>
      <c r="G327" s="82">
        <v>0.5</v>
      </c>
      <c r="H327" s="78"/>
      <c r="I327" s="79"/>
      <c r="J327" s="429"/>
      <c r="K327" s="440"/>
      <c r="L327" s="440"/>
    </row>
    <row r="328" spans="1:12" ht="14.25" customHeight="1">
      <c r="A328" s="1"/>
      <c r="B328" s="92" t="s">
        <v>153</v>
      </c>
      <c r="C328" s="66" t="s">
        <v>208</v>
      </c>
      <c r="D328" s="84"/>
      <c r="E328" s="66"/>
      <c r="F328" s="66"/>
      <c r="G328" s="90">
        <v>0.125</v>
      </c>
      <c r="H328" s="86"/>
      <c r="I328" s="87">
        <f t="shared" ref="I328:I330" si="70">G328*$J$323</f>
        <v>183904.4953763345</v>
      </c>
      <c r="J328" s="430"/>
      <c r="K328" s="440"/>
      <c r="L328" s="440"/>
    </row>
    <row r="329" spans="1:12" ht="14.25" customHeight="1">
      <c r="A329" s="1"/>
      <c r="B329" s="92" t="s">
        <v>154</v>
      </c>
      <c r="C329" s="66" t="s">
        <v>209</v>
      </c>
      <c r="D329" s="84"/>
      <c r="E329" s="66"/>
      <c r="F329" s="66"/>
      <c r="G329" s="88">
        <v>0.2</v>
      </c>
      <c r="H329" s="86"/>
      <c r="I329" s="87">
        <f t="shared" si="70"/>
        <v>294247.19260213518</v>
      </c>
      <c r="J329" s="430"/>
      <c r="K329" s="440"/>
      <c r="L329" s="440"/>
    </row>
    <row r="330" spans="1:12" ht="14.25" customHeight="1">
      <c r="A330" s="1"/>
      <c r="B330" s="92" t="s">
        <v>155</v>
      </c>
      <c r="C330" s="66" t="s">
        <v>210</v>
      </c>
      <c r="D330" s="84"/>
      <c r="E330" s="66"/>
      <c r="F330" s="66"/>
      <c r="G330" s="90">
        <v>0.17499999999999999</v>
      </c>
      <c r="H330" s="86"/>
      <c r="I330" s="87">
        <f t="shared" si="70"/>
        <v>257466.29352686828</v>
      </c>
      <c r="J330" s="430"/>
      <c r="K330" s="440"/>
      <c r="L330" s="440"/>
    </row>
    <row r="331" spans="1:12" ht="14.25" customHeight="1">
      <c r="A331" s="1"/>
      <c r="B331" s="34">
        <v>3.3</v>
      </c>
      <c r="C331" s="81" t="s">
        <v>211</v>
      </c>
      <c r="D331" s="45"/>
      <c r="E331" s="46"/>
      <c r="F331" s="46"/>
      <c r="G331" s="82">
        <v>0.25</v>
      </c>
      <c r="H331" s="78"/>
      <c r="I331" s="79"/>
      <c r="J331" s="429"/>
      <c r="K331" s="440"/>
      <c r="L331" s="440"/>
    </row>
    <row r="332" spans="1:12" ht="14.25" customHeight="1">
      <c r="A332" s="1"/>
      <c r="B332" s="92" t="s">
        <v>218</v>
      </c>
      <c r="C332" s="66" t="s">
        <v>212</v>
      </c>
      <c r="D332" s="84"/>
      <c r="E332" s="66"/>
      <c r="F332" s="66"/>
      <c r="G332" s="90">
        <v>0.17499999999999999</v>
      </c>
      <c r="H332" s="86"/>
      <c r="I332" s="87">
        <f t="shared" ref="I332:I333" si="71">G332*$J$323</f>
        <v>257466.29352686828</v>
      </c>
      <c r="J332" s="434"/>
      <c r="K332" s="440"/>
      <c r="L332" s="440"/>
    </row>
    <row r="333" spans="1:12" ht="14.25" customHeight="1">
      <c r="A333" s="1"/>
      <c r="B333" s="92" t="s">
        <v>219</v>
      </c>
      <c r="C333" s="66" t="s">
        <v>213</v>
      </c>
      <c r="D333" s="84"/>
      <c r="E333" s="66"/>
      <c r="F333" s="66"/>
      <c r="G333" s="90">
        <v>7.4999999999999997E-2</v>
      </c>
      <c r="H333" s="86"/>
      <c r="I333" s="87">
        <f t="shared" si="71"/>
        <v>110342.6972258007</v>
      </c>
      <c r="J333" s="434"/>
      <c r="K333" s="440"/>
      <c r="L333" s="440"/>
    </row>
    <row r="334" spans="1:12" ht="14.25" customHeight="1">
      <c r="A334" s="1"/>
      <c r="B334" s="34">
        <v>3.4</v>
      </c>
      <c r="C334" s="81" t="s">
        <v>214</v>
      </c>
      <c r="D334" s="45"/>
      <c r="E334" s="46"/>
      <c r="F334" s="46"/>
      <c r="G334" s="82">
        <v>0.1</v>
      </c>
      <c r="H334" s="78"/>
      <c r="I334" s="79"/>
      <c r="J334" s="429"/>
      <c r="K334" s="440"/>
      <c r="L334" s="440"/>
    </row>
    <row r="335" spans="1:12" ht="14.25" customHeight="1">
      <c r="A335" s="1"/>
      <c r="B335" s="92" t="s">
        <v>81</v>
      </c>
      <c r="C335" s="66" t="s">
        <v>208</v>
      </c>
      <c r="D335" s="84"/>
      <c r="E335" s="66"/>
      <c r="F335" s="66"/>
      <c r="G335" s="90">
        <v>2.5000000000000001E-2</v>
      </c>
      <c r="H335" s="86"/>
      <c r="I335" s="87">
        <f t="shared" ref="I335:I337" si="72">G335*$J$323</f>
        <v>36780.899075266898</v>
      </c>
      <c r="J335" s="430"/>
      <c r="K335" s="440"/>
      <c r="L335" s="440"/>
    </row>
    <row r="336" spans="1:12" ht="14.25" customHeight="1">
      <c r="A336" s="1"/>
      <c r="B336" s="92" t="s">
        <v>82</v>
      </c>
      <c r="C336" s="66" t="s">
        <v>209</v>
      </c>
      <c r="D336" s="84"/>
      <c r="E336" s="66"/>
      <c r="F336" s="66"/>
      <c r="G336" s="88">
        <v>0.04</v>
      </c>
      <c r="H336" s="86"/>
      <c r="I336" s="87">
        <f t="shared" si="72"/>
        <v>58849.438520427037</v>
      </c>
      <c r="J336" s="430"/>
      <c r="K336" s="440"/>
      <c r="L336" s="440"/>
    </row>
    <row r="337" spans="1:12" ht="14.25" customHeight="1">
      <c r="A337" s="1"/>
      <c r="B337" s="92" t="s">
        <v>83</v>
      </c>
      <c r="C337" s="66" t="s">
        <v>210</v>
      </c>
      <c r="D337" s="84"/>
      <c r="E337" s="66"/>
      <c r="F337" s="66"/>
      <c r="G337" s="90">
        <v>3.5000000000000003E-2</v>
      </c>
      <c r="H337" s="86"/>
      <c r="I337" s="87">
        <f t="shared" si="72"/>
        <v>51493.258705373664</v>
      </c>
      <c r="J337" s="430"/>
      <c r="K337" s="440"/>
      <c r="L337" s="440"/>
    </row>
    <row r="338" spans="1:12" ht="14.25" customHeight="1">
      <c r="A338" s="1"/>
      <c r="B338" s="72">
        <v>4</v>
      </c>
      <c r="C338" s="73" t="s">
        <v>91</v>
      </c>
      <c r="D338" s="74">
        <v>3354</v>
      </c>
      <c r="E338" s="73" t="s">
        <v>49</v>
      </c>
      <c r="F338" s="73"/>
      <c r="G338" s="75">
        <f>D338/9322.69</f>
        <v>0.35976740618855713</v>
      </c>
      <c r="H338" s="73"/>
      <c r="I338" s="76"/>
      <c r="J338" s="428">
        <f>G338*$H$292</f>
        <v>16434175.11469329</v>
      </c>
      <c r="K338" s="440"/>
      <c r="L338" s="440"/>
    </row>
    <row r="339" spans="1:12" ht="14.25" customHeight="1">
      <c r="A339" s="1"/>
      <c r="B339" s="34">
        <v>4.0999999999999996</v>
      </c>
      <c r="C339" s="81" t="s">
        <v>204</v>
      </c>
      <c r="D339" s="45"/>
      <c r="E339" s="46"/>
      <c r="F339" s="46"/>
      <c r="G339" s="82">
        <v>0.15</v>
      </c>
      <c r="H339" s="78"/>
      <c r="I339" s="79"/>
      <c r="J339" s="429"/>
      <c r="K339" s="440"/>
      <c r="L339" s="440"/>
    </row>
    <row r="340" spans="1:12" ht="14.25" customHeight="1">
      <c r="A340" s="1"/>
      <c r="B340" s="92" t="s">
        <v>156</v>
      </c>
      <c r="C340" s="117" t="s">
        <v>217</v>
      </c>
      <c r="D340" s="84"/>
      <c r="E340" s="66"/>
      <c r="F340" s="66"/>
      <c r="G340" s="90">
        <v>0.105</v>
      </c>
      <c r="H340" s="86"/>
      <c r="I340" s="87">
        <f t="shared" ref="I340:I341" si="73">G340*$J$338</f>
        <v>1725588.3870427953</v>
      </c>
      <c r="J340" s="434"/>
      <c r="K340" s="440"/>
      <c r="L340" s="440"/>
    </row>
    <row r="341" spans="1:12" ht="14.25" customHeight="1">
      <c r="A341" s="1"/>
      <c r="B341" s="92" t="s">
        <v>157</v>
      </c>
      <c r="C341" s="66" t="s">
        <v>206</v>
      </c>
      <c r="D341" s="84"/>
      <c r="E341" s="66"/>
      <c r="F341" s="66"/>
      <c r="G341" s="90">
        <v>4.4999999999999998E-2</v>
      </c>
      <c r="H341" s="86"/>
      <c r="I341" s="87">
        <f t="shared" si="73"/>
        <v>739537.88016119797</v>
      </c>
      <c r="J341" s="434"/>
      <c r="K341" s="440"/>
      <c r="L341" s="440"/>
    </row>
    <row r="342" spans="1:12" ht="14.25" customHeight="1">
      <c r="A342" s="1"/>
      <c r="B342" s="34">
        <v>4.2</v>
      </c>
      <c r="C342" s="81" t="s">
        <v>207</v>
      </c>
      <c r="D342" s="45"/>
      <c r="E342" s="46"/>
      <c r="F342" s="46"/>
      <c r="G342" s="82">
        <v>0.5</v>
      </c>
      <c r="H342" s="78"/>
      <c r="I342" s="79"/>
      <c r="J342" s="429"/>
      <c r="K342" s="440"/>
      <c r="L342" s="440"/>
    </row>
    <row r="343" spans="1:12" ht="14.25" customHeight="1">
      <c r="A343" s="1"/>
      <c r="B343" s="92" t="s">
        <v>159</v>
      </c>
      <c r="C343" s="66" t="s">
        <v>208</v>
      </c>
      <c r="D343" s="84"/>
      <c r="E343" s="66"/>
      <c r="F343" s="66"/>
      <c r="G343" s="90">
        <v>0.125</v>
      </c>
      <c r="H343" s="86"/>
      <c r="I343" s="87">
        <f t="shared" ref="I343:I345" si="74">G343*$J$338</f>
        <v>2054271.8893366612</v>
      </c>
      <c r="J343" s="430"/>
      <c r="K343" s="440"/>
      <c r="L343" s="440"/>
    </row>
    <row r="344" spans="1:12" ht="14.25" customHeight="1">
      <c r="A344" s="1"/>
      <c r="B344" s="92" t="s">
        <v>160</v>
      </c>
      <c r="C344" s="66" t="s">
        <v>209</v>
      </c>
      <c r="D344" s="84"/>
      <c r="E344" s="66"/>
      <c r="F344" s="66"/>
      <c r="G344" s="88">
        <v>0.2</v>
      </c>
      <c r="H344" s="86"/>
      <c r="I344" s="87">
        <f t="shared" si="74"/>
        <v>3286835.022938658</v>
      </c>
      <c r="J344" s="430"/>
      <c r="K344" s="440"/>
      <c r="L344" s="440"/>
    </row>
    <row r="345" spans="1:12" ht="14.25" customHeight="1">
      <c r="A345" s="1"/>
      <c r="B345" s="92" t="s">
        <v>161</v>
      </c>
      <c r="C345" s="66" t="s">
        <v>210</v>
      </c>
      <c r="D345" s="84"/>
      <c r="E345" s="66"/>
      <c r="F345" s="66"/>
      <c r="G345" s="90">
        <v>0.17499999999999999</v>
      </c>
      <c r="H345" s="86"/>
      <c r="I345" s="87">
        <f t="shared" si="74"/>
        <v>2875980.6450713254</v>
      </c>
      <c r="J345" s="430"/>
      <c r="K345" s="440"/>
      <c r="L345" s="440"/>
    </row>
    <row r="346" spans="1:12" ht="14.25" customHeight="1">
      <c r="A346" s="1"/>
      <c r="B346" s="34">
        <v>4.3</v>
      </c>
      <c r="C346" s="81" t="s">
        <v>211</v>
      </c>
      <c r="D346" s="45"/>
      <c r="E346" s="46"/>
      <c r="F346" s="46"/>
      <c r="G346" s="82">
        <v>0.25</v>
      </c>
      <c r="H346" s="78"/>
      <c r="I346" s="79"/>
      <c r="J346" s="429"/>
      <c r="K346" s="440"/>
      <c r="L346" s="440"/>
    </row>
    <row r="347" spans="1:12" ht="14.25" customHeight="1">
      <c r="A347" s="1"/>
      <c r="B347" s="92" t="s">
        <v>220</v>
      </c>
      <c r="C347" s="66" t="s">
        <v>212</v>
      </c>
      <c r="D347" s="84"/>
      <c r="E347" s="66"/>
      <c r="F347" s="66"/>
      <c r="G347" s="90">
        <v>0.17499999999999999</v>
      </c>
      <c r="H347" s="86"/>
      <c r="I347" s="87">
        <f t="shared" ref="I347:I348" si="75">G347*$J$338</f>
        <v>2875980.6450713254</v>
      </c>
      <c r="J347" s="434"/>
      <c r="K347" s="440"/>
      <c r="L347" s="440"/>
    </row>
    <row r="348" spans="1:12" ht="14.25" customHeight="1">
      <c r="A348" s="1"/>
      <c r="B348" s="92" t="s">
        <v>221</v>
      </c>
      <c r="C348" s="66" t="s">
        <v>213</v>
      </c>
      <c r="D348" s="84"/>
      <c r="E348" s="66"/>
      <c r="F348" s="66"/>
      <c r="G348" s="90">
        <v>7.4999999999999997E-2</v>
      </c>
      <c r="H348" s="86"/>
      <c r="I348" s="87">
        <f t="shared" si="75"/>
        <v>1232563.1336019966</v>
      </c>
      <c r="J348" s="434"/>
      <c r="K348" s="440"/>
      <c r="L348" s="440"/>
    </row>
    <row r="349" spans="1:12" ht="14.25" customHeight="1">
      <c r="A349" s="1"/>
      <c r="B349" s="34">
        <v>4.4000000000000004</v>
      </c>
      <c r="C349" s="81" t="s">
        <v>214</v>
      </c>
      <c r="D349" s="45"/>
      <c r="E349" s="46"/>
      <c r="F349" s="46"/>
      <c r="G349" s="82">
        <v>0.1</v>
      </c>
      <c r="H349" s="78"/>
      <c r="I349" s="79"/>
      <c r="J349" s="429"/>
      <c r="K349" s="440"/>
      <c r="L349" s="440"/>
    </row>
    <row r="350" spans="1:12" ht="14.25" customHeight="1">
      <c r="A350" s="1"/>
      <c r="B350" s="92" t="s">
        <v>93</v>
      </c>
      <c r="C350" s="66" t="s">
        <v>208</v>
      </c>
      <c r="D350" s="84"/>
      <c r="E350" s="66"/>
      <c r="F350" s="66"/>
      <c r="G350" s="90">
        <v>2.5000000000000001E-2</v>
      </c>
      <c r="H350" s="86"/>
      <c r="I350" s="87">
        <f t="shared" ref="I350:I352" si="76">G350*$J$338</f>
        <v>410854.37786733225</v>
      </c>
      <c r="J350" s="430"/>
      <c r="K350" s="440"/>
      <c r="L350" s="440"/>
    </row>
    <row r="351" spans="1:12" ht="14.25" customHeight="1">
      <c r="A351" s="1"/>
      <c r="B351" s="92" t="s">
        <v>94</v>
      </c>
      <c r="C351" s="66" t="s">
        <v>209</v>
      </c>
      <c r="D351" s="84"/>
      <c r="E351" s="66"/>
      <c r="F351" s="66"/>
      <c r="G351" s="88">
        <v>0.04</v>
      </c>
      <c r="H351" s="86"/>
      <c r="I351" s="87">
        <f t="shared" si="76"/>
        <v>657367.00458773156</v>
      </c>
      <c r="J351" s="430"/>
      <c r="K351" s="440"/>
      <c r="L351" s="440"/>
    </row>
    <row r="352" spans="1:12" ht="14.25" customHeight="1">
      <c r="A352" s="1"/>
      <c r="B352" s="92" t="s">
        <v>95</v>
      </c>
      <c r="C352" s="66" t="s">
        <v>210</v>
      </c>
      <c r="D352" s="84"/>
      <c r="E352" s="66"/>
      <c r="F352" s="66"/>
      <c r="G352" s="90">
        <v>3.5000000000000003E-2</v>
      </c>
      <c r="H352" s="86"/>
      <c r="I352" s="87">
        <f t="shared" si="76"/>
        <v>575196.12901426514</v>
      </c>
      <c r="J352" s="430"/>
      <c r="K352" s="440"/>
      <c r="L352" s="440"/>
    </row>
    <row r="353" spans="1:12" ht="14.25" customHeight="1">
      <c r="A353" s="1"/>
      <c r="B353" s="72">
        <v>5</v>
      </c>
      <c r="C353" s="73" t="s">
        <v>103</v>
      </c>
      <c r="D353" s="74">
        <v>372</v>
      </c>
      <c r="E353" s="73" t="s">
        <v>49</v>
      </c>
      <c r="F353" s="73"/>
      <c r="G353" s="75">
        <f>D353/9322.69</f>
        <v>3.9902646124670024E-2</v>
      </c>
      <c r="H353" s="73"/>
      <c r="I353" s="76"/>
      <c r="J353" s="428">
        <f>G353*$H$292</f>
        <v>1822752.8749749267</v>
      </c>
      <c r="K353" s="440"/>
      <c r="L353" s="440"/>
    </row>
    <row r="354" spans="1:12" ht="14.25" customHeight="1">
      <c r="A354" s="1"/>
      <c r="B354" s="34">
        <v>5.0999999999999996</v>
      </c>
      <c r="C354" s="81" t="s">
        <v>204</v>
      </c>
      <c r="D354" s="45"/>
      <c r="E354" s="46"/>
      <c r="F354" s="46"/>
      <c r="G354" s="82">
        <v>0.25</v>
      </c>
      <c r="H354" s="78"/>
      <c r="I354" s="79"/>
      <c r="J354" s="429"/>
      <c r="K354" s="440"/>
      <c r="L354" s="440"/>
    </row>
    <row r="355" spans="1:12" ht="14.25" customHeight="1">
      <c r="A355" s="1"/>
      <c r="B355" s="119"/>
      <c r="C355" s="94" t="s">
        <v>222</v>
      </c>
      <c r="D355" s="84"/>
      <c r="E355" s="66"/>
      <c r="F355" s="66"/>
      <c r="G355" s="120"/>
      <c r="H355" s="86"/>
      <c r="I355" s="87"/>
      <c r="J355" s="430"/>
      <c r="K355" s="440"/>
      <c r="L355" s="440"/>
    </row>
    <row r="356" spans="1:12" ht="14.25" customHeight="1">
      <c r="A356" s="1"/>
      <c r="B356" s="92" t="s">
        <v>163</v>
      </c>
      <c r="C356" s="117" t="s">
        <v>223</v>
      </c>
      <c r="D356" s="84"/>
      <c r="E356" s="66"/>
      <c r="F356" s="121"/>
      <c r="G356" s="90">
        <v>5.5E-2</v>
      </c>
      <c r="H356" s="86"/>
      <c r="I356" s="95">
        <f t="shared" ref="I356:I357" si="77">G356*$J$353</f>
        <v>100251.40812362097</v>
      </c>
      <c r="J356" s="434"/>
      <c r="K356" s="440"/>
      <c r="L356" s="440"/>
    </row>
    <row r="357" spans="1:12" ht="14.25" customHeight="1">
      <c r="A357" s="1"/>
      <c r="B357" s="92" t="s">
        <v>164</v>
      </c>
      <c r="C357" s="66" t="s">
        <v>206</v>
      </c>
      <c r="D357" s="84"/>
      <c r="E357" s="66"/>
      <c r="F357" s="121"/>
      <c r="G357" s="90">
        <v>1.4999999999999999E-2</v>
      </c>
      <c r="H357" s="86"/>
      <c r="I357" s="87">
        <f t="shared" si="77"/>
        <v>27341.293124623899</v>
      </c>
      <c r="J357" s="434"/>
      <c r="K357" s="440"/>
      <c r="L357" s="440"/>
    </row>
    <row r="358" spans="1:12" ht="14.25" customHeight="1">
      <c r="A358" s="1"/>
      <c r="B358" s="119"/>
      <c r="C358" s="94" t="s">
        <v>224</v>
      </c>
      <c r="D358" s="84"/>
      <c r="E358" s="66"/>
      <c r="F358" s="121"/>
      <c r="G358" s="120"/>
      <c r="H358" s="86"/>
      <c r="I358" s="87"/>
      <c r="J358" s="430"/>
      <c r="K358" s="440"/>
      <c r="L358" s="440"/>
    </row>
    <row r="359" spans="1:12" ht="14.25" customHeight="1">
      <c r="A359" s="1"/>
      <c r="B359" s="92" t="s">
        <v>163</v>
      </c>
      <c r="C359" s="117" t="s">
        <v>223</v>
      </c>
      <c r="D359" s="84"/>
      <c r="E359" s="66"/>
      <c r="F359" s="121"/>
      <c r="G359" s="90">
        <v>3.2500000000000001E-2</v>
      </c>
      <c r="H359" s="86"/>
      <c r="I359" s="95">
        <f t="shared" ref="I359:I360" si="78">G359*$J$353</f>
        <v>59239.468436685122</v>
      </c>
      <c r="J359" s="434"/>
      <c r="K359" s="440"/>
      <c r="L359" s="440"/>
    </row>
    <row r="360" spans="1:12" ht="14.25" customHeight="1">
      <c r="A360" s="1"/>
      <c r="B360" s="92" t="s">
        <v>164</v>
      </c>
      <c r="C360" s="66" t="s">
        <v>206</v>
      </c>
      <c r="D360" s="84"/>
      <c r="E360" s="66"/>
      <c r="F360" s="121"/>
      <c r="G360" s="90">
        <v>1.2500000000000001E-2</v>
      </c>
      <c r="H360" s="86"/>
      <c r="I360" s="87">
        <f t="shared" si="78"/>
        <v>22784.410937186585</v>
      </c>
      <c r="J360" s="434"/>
      <c r="K360" s="440"/>
      <c r="L360" s="440"/>
    </row>
    <row r="361" spans="1:12" ht="14.25" customHeight="1">
      <c r="A361" s="1"/>
      <c r="B361" s="119"/>
      <c r="C361" s="94" t="s">
        <v>225</v>
      </c>
      <c r="D361" s="84"/>
      <c r="E361" s="66"/>
      <c r="F361" s="121"/>
      <c r="G361" s="120"/>
      <c r="H361" s="86"/>
      <c r="I361" s="87"/>
      <c r="J361" s="430"/>
      <c r="K361" s="440"/>
      <c r="L361" s="440"/>
    </row>
    <row r="362" spans="1:12" ht="14.25" customHeight="1">
      <c r="A362" s="1"/>
      <c r="B362" s="92" t="s">
        <v>163</v>
      </c>
      <c r="C362" s="117" t="s">
        <v>223</v>
      </c>
      <c r="D362" s="84"/>
      <c r="E362" s="66"/>
      <c r="F362" s="121"/>
      <c r="G362" s="90">
        <v>3.2500000000000001E-2</v>
      </c>
      <c r="H362" s="86"/>
      <c r="I362" s="95">
        <f t="shared" ref="I362:I363" si="79">G362*$J$353</f>
        <v>59239.468436685122</v>
      </c>
      <c r="J362" s="434"/>
      <c r="K362" s="440"/>
      <c r="L362" s="440"/>
    </row>
    <row r="363" spans="1:12" ht="14.25" customHeight="1">
      <c r="A363" s="1"/>
      <c r="B363" s="92" t="s">
        <v>164</v>
      </c>
      <c r="C363" s="66" t="s">
        <v>206</v>
      </c>
      <c r="D363" s="84"/>
      <c r="E363" s="66"/>
      <c r="F363" s="121"/>
      <c r="G363" s="90">
        <v>1.2500000000000001E-2</v>
      </c>
      <c r="H363" s="86"/>
      <c r="I363" s="87">
        <f t="shared" si="79"/>
        <v>22784.410937186585</v>
      </c>
      <c r="J363" s="434"/>
      <c r="K363" s="440"/>
      <c r="L363" s="440"/>
    </row>
    <row r="364" spans="1:12" ht="14.25" customHeight="1">
      <c r="A364" s="1"/>
      <c r="B364" s="119"/>
      <c r="C364" s="94" t="s">
        <v>226</v>
      </c>
      <c r="D364" s="84"/>
      <c r="E364" s="66"/>
      <c r="F364" s="121"/>
      <c r="G364" s="120"/>
      <c r="H364" s="86"/>
      <c r="I364" s="87"/>
      <c r="J364" s="430"/>
      <c r="K364" s="440"/>
      <c r="L364" s="440"/>
    </row>
    <row r="365" spans="1:12" ht="14.25" customHeight="1">
      <c r="A365" s="1"/>
      <c r="B365" s="92" t="s">
        <v>163</v>
      </c>
      <c r="C365" s="117" t="s">
        <v>223</v>
      </c>
      <c r="D365" s="84"/>
      <c r="E365" s="66"/>
      <c r="F365" s="121"/>
      <c r="G365" s="90">
        <v>3.2500000000000001E-2</v>
      </c>
      <c r="H365" s="86"/>
      <c r="I365" s="95">
        <f t="shared" ref="I365:I366" si="80">G365*$J$353</f>
        <v>59239.468436685122</v>
      </c>
      <c r="J365" s="434"/>
      <c r="K365" s="440"/>
      <c r="L365" s="440"/>
    </row>
    <row r="366" spans="1:12" ht="14.25" customHeight="1">
      <c r="A366" s="1"/>
      <c r="B366" s="92" t="s">
        <v>164</v>
      </c>
      <c r="C366" s="66" t="s">
        <v>206</v>
      </c>
      <c r="D366" s="84"/>
      <c r="E366" s="66"/>
      <c r="F366" s="121"/>
      <c r="G366" s="90">
        <v>1.2500000000000001E-2</v>
      </c>
      <c r="H366" s="86"/>
      <c r="I366" s="87">
        <f t="shared" si="80"/>
        <v>22784.410937186585</v>
      </c>
      <c r="J366" s="434"/>
      <c r="K366" s="440"/>
      <c r="L366" s="440"/>
    </row>
    <row r="367" spans="1:12" ht="14.25" customHeight="1">
      <c r="A367" s="1"/>
      <c r="B367" s="119"/>
      <c r="C367" s="94" t="s">
        <v>227</v>
      </c>
      <c r="D367" s="84"/>
      <c r="E367" s="66"/>
      <c r="F367" s="121"/>
      <c r="G367" s="120"/>
      <c r="H367" s="86"/>
      <c r="I367" s="87"/>
      <c r="J367" s="430"/>
      <c r="K367" s="440"/>
      <c r="L367" s="440"/>
    </row>
    <row r="368" spans="1:12" ht="14.25" customHeight="1">
      <c r="A368" s="1"/>
      <c r="B368" s="92" t="s">
        <v>163</v>
      </c>
      <c r="C368" s="117" t="s">
        <v>223</v>
      </c>
      <c r="D368" s="84"/>
      <c r="E368" s="66"/>
      <c r="F368" s="121"/>
      <c r="G368" s="90">
        <v>3.2500000000000001E-2</v>
      </c>
      <c r="H368" s="86"/>
      <c r="I368" s="95">
        <f t="shared" ref="I368:I369" si="81">G368*$J$353</f>
        <v>59239.468436685122</v>
      </c>
      <c r="J368" s="434"/>
      <c r="K368" s="440"/>
      <c r="L368" s="440"/>
    </row>
    <row r="369" spans="1:12" ht="14.25" customHeight="1">
      <c r="A369" s="1"/>
      <c r="B369" s="92" t="s">
        <v>164</v>
      </c>
      <c r="C369" s="66" t="s">
        <v>206</v>
      </c>
      <c r="D369" s="84"/>
      <c r="E369" s="66"/>
      <c r="F369" s="121"/>
      <c r="G369" s="90">
        <v>1.2500000000000001E-2</v>
      </c>
      <c r="H369" s="86"/>
      <c r="I369" s="87">
        <f t="shared" si="81"/>
        <v>22784.410937186585</v>
      </c>
      <c r="J369" s="434"/>
      <c r="K369" s="440"/>
      <c r="L369" s="440"/>
    </row>
    <row r="370" spans="1:12" ht="14.25" customHeight="1">
      <c r="A370" s="1"/>
      <c r="B370" s="34">
        <v>5.2</v>
      </c>
      <c r="C370" s="81" t="s">
        <v>207</v>
      </c>
      <c r="D370" s="45"/>
      <c r="E370" s="46"/>
      <c r="F370" s="46"/>
      <c r="G370" s="82">
        <v>0.4</v>
      </c>
      <c r="H370" s="78"/>
      <c r="I370" s="79"/>
      <c r="J370" s="429"/>
      <c r="K370" s="440"/>
      <c r="L370" s="440"/>
    </row>
    <row r="371" spans="1:12" ht="14.25" customHeight="1">
      <c r="A371" s="1"/>
      <c r="B371" s="119"/>
      <c r="C371" s="94" t="s">
        <v>228</v>
      </c>
      <c r="D371" s="84"/>
      <c r="E371" s="66"/>
      <c r="F371" s="66"/>
      <c r="G371" s="120"/>
      <c r="H371" s="86"/>
      <c r="I371" s="87"/>
      <c r="J371" s="430"/>
      <c r="K371" s="440"/>
      <c r="L371" s="440"/>
    </row>
    <row r="372" spans="1:12" ht="14.25" customHeight="1">
      <c r="A372" s="1"/>
      <c r="B372" s="92" t="s">
        <v>172</v>
      </c>
      <c r="C372" s="66" t="s">
        <v>208</v>
      </c>
      <c r="D372" s="84"/>
      <c r="E372" s="66"/>
      <c r="F372" s="122"/>
      <c r="G372" s="90">
        <v>1.4999999999999999E-2</v>
      </c>
      <c r="H372" s="86"/>
      <c r="I372" s="87">
        <f t="shared" ref="I372:I374" si="82">G372*$J$353</f>
        <v>27341.293124623899</v>
      </c>
      <c r="J372" s="430"/>
      <c r="K372" s="440"/>
      <c r="L372" s="440"/>
    </row>
    <row r="373" spans="1:12" ht="14.25" customHeight="1">
      <c r="A373" s="1"/>
      <c r="B373" s="92" t="s">
        <v>173</v>
      </c>
      <c r="C373" s="66" t="s">
        <v>209</v>
      </c>
      <c r="D373" s="84"/>
      <c r="E373" s="66"/>
      <c r="F373" s="122"/>
      <c r="G373" s="90">
        <v>2.5000000000000001E-2</v>
      </c>
      <c r="H373" s="86"/>
      <c r="I373" s="87">
        <f t="shared" si="82"/>
        <v>45568.82187437317</v>
      </c>
      <c r="J373" s="430"/>
      <c r="K373" s="440"/>
      <c r="L373" s="440"/>
    </row>
    <row r="374" spans="1:12" ht="14.25" customHeight="1">
      <c r="A374" s="1"/>
      <c r="B374" s="92" t="s">
        <v>174</v>
      </c>
      <c r="C374" s="66" t="s">
        <v>210</v>
      </c>
      <c r="D374" s="84"/>
      <c r="E374" s="66"/>
      <c r="F374" s="122"/>
      <c r="G374" s="90">
        <v>2.5000000000000001E-2</v>
      </c>
      <c r="H374" s="86"/>
      <c r="I374" s="87">
        <f t="shared" si="82"/>
        <v>45568.82187437317</v>
      </c>
      <c r="J374" s="430"/>
      <c r="K374" s="440"/>
      <c r="L374" s="440"/>
    </row>
    <row r="375" spans="1:12" ht="14.25" customHeight="1">
      <c r="A375" s="1"/>
      <c r="B375" s="119"/>
      <c r="C375" s="94" t="s">
        <v>229</v>
      </c>
      <c r="D375" s="84"/>
      <c r="E375" s="66"/>
      <c r="F375" s="122"/>
      <c r="G375" s="123"/>
      <c r="H375" s="86"/>
      <c r="I375" s="87"/>
      <c r="J375" s="430"/>
      <c r="K375" s="440"/>
      <c r="L375" s="440"/>
    </row>
    <row r="376" spans="1:12" ht="14.25" customHeight="1">
      <c r="A376" s="1"/>
      <c r="B376" s="92" t="s">
        <v>172</v>
      </c>
      <c r="C376" s="66" t="s">
        <v>208</v>
      </c>
      <c r="D376" s="84"/>
      <c r="E376" s="66"/>
      <c r="F376" s="122"/>
      <c r="G376" s="90">
        <v>1.4999999999999999E-2</v>
      </c>
      <c r="H376" s="86"/>
      <c r="I376" s="87">
        <f t="shared" ref="I376:I378" si="83">G376*$J$353</f>
        <v>27341.293124623899</v>
      </c>
      <c r="J376" s="430"/>
      <c r="K376" s="440"/>
      <c r="L376" s="440"/>
    </row>
    <row r="377" spans="1:12" ht="14.25" customHeight="1">
      <c r="A377" s="1"/>
      <c r="B377" s="92" t="s">
        <v>173</v>
      </c>
      <c r="C377" s="66" t="s">
        <v>209</v>
      </c>
      <c r="D377" s="84"/>
      <c r="E377" s="66"/>
      <c r="F377" s="122"/>
      <c r="G377" s="90">
        <v>2.5000000000000001E-2</v>
      </c>
      <c r="H377" s="86"/>
      <c r="I377" s="87">
        <f t="shared" si="83"/>
        <v>45568.82187437317</v>
      </c>
      <c r="J377" s="430"/>
      <c r="K377" s="440"/>
      <c r="L377" s="440"/>
    </row>
    <row r="378" spans="1:12" ht="14.25" customHeight="1">
      <c r="A378" s="1"/>
      <c r="B378" s="92" t="s">
        <v>174</v>
      </c>
      <c r="C378" s="66" t="s">
        <v>210</v>
      </c>
      <c r="D378" s="84"/>
      <c r="E378" s="66"/>
      <c r="F378" s="122"/>
      <c r="G378" s="90">
        <v>2.5000000000000001E-2</v>
      </c>
      <c r="H378" s="86"/>
      <c r="I378" s="87">
        <f t="shared" si="83"/>
        <v>45568.82187437317</v>
      </c>
      <c r="J378" s="430"/>
      <c r="K378" s="440"/>
      <c r="L378" s="440"/>
    </row>
    <row r="379" spans="1:12" ht="14.25" customHeight="1">
      <c r="A379" s="1"/>
      <c r="B379" s="119"/>
      <c r="C379" s="94" t="s">
        <v>230</v>
      </c>
      <c r="D379" s="84"/>
      <c r="E379" s="66"/>
      <c r="F379" s="122"/>
      <c r="G379" s="123"/>
      <c r="H379" s="86"/>
      <c r="I379" s="87"/>
      <c r="J379" s="430"/>
      <c r="K379" s="440"/>
      <c r="L379" s="440"/>
    </row>
    <row r="380" spans="1:12" ht="14.25" customHeight="1">
      <c r="A380" s="1"/>
      <c r="B380" s="92" t="s">
        <v>172</v>
      </c>
      <c r="C380" s="66" t="s">
        <v>208</v>
      </c>
      <c r="D380" s="84"/>
      <c r="E380" s="66"/>
      <c r="F380" s="122"/>
      <c r="G380" s="90">
        <v>1.4999999999999999E-2</v>
      </c>
      <c r="H380" s="86"/>
      <c r="I380" s="87">
        <f t="shared" ref="I380:I382" si="84">G380*$J$353</f>
        <v>27341.293124623899</v>
      </c>
      <c r="J380" s="430"/>
      <c r="K380" s="440"/>
      <c r="L380" s="440"/>
    </row>
    <row r="381" spans="1:12" ht="14.25" customHeight="1">
      <c r="A381" s="1"/>
      <c r="B381" s="92" t="s">
        <v>173</v>
      </c>
      <c r="C381" s="66" t="s">
        <v>209</v>
      </c>
      <c r="D381" s="84"/>
      <c r="E381" s="66"/>
      <c r="F381" s="122"/>
      <c r="G381" s="90">
        <v>2.5000000000000001E-2</v>
      </c>
      <c r="H381" s="86"/>
      <c r="I381" s="87">
        <f t="shared" si="84"/>
        <v>45568.82187437317</v>
      </c>
      <c r="J381" s="430"/>
      <c r="K381" s="440"/>
      <c r="L381" s="440"/>
    </row>
    <row r="382" spans="1:12" ht="14.25" customHeight="1">
      <c r="A382" s="1"/>
      <c r="B382" s="92" t="s">
        <v>174</v>
      </c>
      <c r="C382" s="66" t="s">
        <v>210</v>
      </c>
      <c r="D382" s="84"/>
      <c r="E382" s="66"/>
      <c r="F382" s="122"/>
      <c r="G382" s="90">
        <v>2.5000000000000001E-2</v>
      </c>
      <c r="H382" s="86"/>
      <c r="I382" s="87">
        <f t="shared" si="84"/>
        <v>45568.82187437317</v>
      </c>
      <c r="J382" s="430"/>
      <c r="K382" s="440"/>
      <c r="L382" s="440"/>
    </row>
    <row r="383" spans="1:12" ht="14.25" customHeight="1">
      <c r="A383" s="1"/>
      <c r="B383" s="119"/>
      <c r="C383" s="94" t="s">
        <v>231</v>
      </c>
      <c r="D383" s="84"/>
      <c r="E383" s="66"/>
      <c r="F383" s="122"/>
      <c r="G383" s="123"/>
      <c r="H383" s="86"/>
      <c r="I383" s="87"/>
      <c r="J383" s="430"/>
      <c r="K383" s="440"/>
      <c r="L383" s="440"/>
    </row>
    <row r="384" spans="1:12" ht="14.25" customHeight="1">
      <c r="A384" s="1"/>
      <c r="B384" s="92" t="s">
        <v>172</v>
      </c>
      <c r="C384" s="66" t="s">
        <v>208</v>
      </c>
      <c r="D384" s="84"/>
      <c r="E384" s="66"/>
      <c r="F384" s="122"/>
      <c r="G384" s="90">
        <v>2.5000000000000001E-2</v>
      </c>
      <c r="H384" s="86"/>
      <c r="I384" s="87">
        <f t="shared" ref="I384:I386" si="85">G384*$J$353</f>
        <v>45568.82187437317</v>
      </c>
      <c r="J384" s="430"/>
      <c r="K384" s="440"/>
      <c r="L384" s="440"/>
    </row>
    <row r="385" spans="1:12" ht="14.25" customHeight="1">
      <c r="A385" s="1"/>
      <c r="B385" s="92" t="s">
        <v>173</v>
      </c>
      <c r="C385" s="66" t="s">
        <v>209</v>
      </c>
      <c r="D385" s="84"/>
      <c r="E385" s="66"/>
      <c r="F385" s="122"/>
      <c r="G385" s="90">
        <v>2.75E-2</v>
      </c>
      <c r="H385" s="86"/>
      <c r="I385" s="87">
        <f t="shared" si="85"/>
        <v>50125.704061810487</v>
      </c>
      <c r="J385" s="430"/>
      <c r="K385" s="440"/>
      <c r="L385" s="440"/>
    </row>
    <row r="386" spans="1:12" ht="14.25" customHeight="1">
      <c r="A386" s="1"/>
      <c r="B386" s="92" t="s">
        <v>174</v>
      </c>
      <c r="C386" s="66" t="s">
        <v>210</v>
      </c>
      <c r="D386" s="84"/>
      <c r="E386" s="66"/>
      <c r="F386" s="122"/>
      <c r="G386" s="90">
        <v>2.75E-2</v>
      </c>
      <c r="H386" s="86"/>
      <c r="I386" s="87">
        <f t="shared" si="85"/>
        <v>50125.704061810487</v>
      </c>
      <c r="J386" s="430"/>
      <c r="K386" s="440"/>
      <c r="L386" s="440"/>
    </row>
    <row r="387" spans="1:12" ht="14.25" customHeight="1">
      <c r="A387" s="1"/>
      <c r="B387" s="119"/>
      <c r="C387" s="94" t="s">
        <v>232</v>
      </c>
      <c r="D387" s="84"/>
      <c r="E387" s="66"/>
      <c r="F387" s="122"/>
      <c r="G387" s="123"/>
      <c r="H387" s="86"/>
      <c r="I387" s="87"/>
      <c r="J387" s="430"/>
      <c r="K387" s="440"/>
      <c r="L387" s="440"/>
    </row>
    <row r="388" spans="1:12" ht="14.25" customHeight="1">
      <c r="A388" s="1"/>
      <c r="B388" s="92" t="s">
        <v>172</v>
      </c>
      <c r="C388" s="66" t="s">
        <v>208</v>
      </c>
      <c r="D388" s="84"/>
      <c r="E388" s="66"/>
      <c r="F388" s="122"/>
      <c r="G388" s="90">
        <v>0.03</v>
      </c>
      <c r="H388" s="86"/>
      <c r="I388" s="87">
        <f t="shared" ref="I388:I390" si="86">G388*$J$353</f>
        <v>54682.586249247797</v>
      </c>
      <c r="J388" s="430"/>
      <c r="K388" s="440"/>
      <c r="L388" s="440"/>
    </row>
    <row r="389" spans="1:12" ht="14.25" customHeight="1">
      <c r="A389" s="1"/>
      <c r="B389" s="92" t="s">
        <v>173</v>
      </c>
      <c r="C389" s="66" t="s">
        <v>209</v>
      </c>
      <c r="D389" s="84"/>
      <c r="E389" s="66"/>
      <c r="F389" s="122"/>
      <c r="G389" s="90">
        <v>5.2499999999999998E-2</v>
      </c>
      <c r="H389" s="86"/>
      <c r="I389" s="87">
        <f t="shared" si="86"/>
        <v>95694.525936183651</v>
      </c>
      <c r="J389" s="430"/>
      <c r="K389" s="440"/>
      <c r="L389" s="440"/>
    </row>
    <row r="390" spans="1:12" ht="14.25" customHeight="1">
      <c r="A390" s="1"/>
      <c r="B390" s="92" t="s">
        <v>174</v>
      </c>
      <c r="C390" s="66" t="s">
        <v>210</v>
      </c>
      <c r="D390" s="84"/>
      <c r="E390" s="66"/>
      <c r="F390" s="122"/>
      <c r="G390" s="90">
        <v>4.2500000000000003E-2</v>
      </c>
      <c r="H390" s="86"/>
      <c r="I390" s="87">
        <f t="shared" si="86"/>
        <v>77466.997186434397</v>
      </c>
      <c r="J390" s="430"/>
      <c r="K390" s="440"/>
      <c r="L390" s="440"/>
    </row>
    <row r="391" spans="1:12" ht="14.25" customHeight="1">
      <c r="A391" s="1"/>
      <c r="B391" s="34">
        <v>5.3</v>
      </c>
      <c r="C391" s="81" t="s">
        <v>211</v>
      </c>
      <c r="D391" s="45"/>
      <c r="E391" s="46"/>
      <c r="F391" s="46"/>
      <c r="G391" s="82">
        <v>0.25</v>
      </c>
      <c r="H391" s="78"/>
      <c r="I391" s="79"/>
      <c r="J391" s="429"/>
      <c r="K391" s="440"/>
      <c r="L391" s="440"/>
    </row>
    <row r="392" spans="1:12" ht="14.25" customHeight="1">
      <c r="A392" s="1"/>
      <c r="B392" s="119"/>
      <c r="C392" s="94" t="s">
        <v>233</v>
      </c>
      <c r="D392" s="84"/>
      <c r="E392" s="66"/>
      <c r="F392" s="66"/>
      <c r="G392" s="120"/>
      <c r="H392" s="86"/>
      <c r="I392" s="87"/>
      <c r="J392" s="430"/>
      <c r="K392" s="440"/>
      <c r="L392" s="440"/>
    </row>
    <row r="393" spans="1:12" ht="14.25" customHeight="1">
      <c r="A393" s="1"/>
      <c r="B393" s="92" t="s">
        <v>234</v>
      </c>
      <c r="C393" s="66" t="s">
        <v>212</v>
      </c>
      <c r="D393" s="84"/>
      <c r="E393" s="66"/>
      <c r="F393" s="66"/>
      <c r="G393" s="90">
        <v>5.2499999999999998E-2</v>
      </c>
      <c r="H393" s="86"/>
      <c r="I393" s="87">
        <f t="shared" ref="I393:I394" si="87">G393*$J$353</f>
        <v>95694.525936183651</v>
      </c>
      <c r="J393" s="434"/>
      <c r="K393" s="440"/>
      <c r="L393" s="440"/>
    </row>
    <row r="394" spans="1:12" ht="14.25" customHeight="1">
      <c r="A394" s="1"/>
      <c r="B394" s="92" t="s">
        <v>235</v>
      </c>
      <c r="C394" s="66" t="s">
        <v>213</v>
      </c>
      <c r="D394" s="84"/>
      <c r="E394" s="66"/>
      <c r="F394" s="66"/>
      <c r="G394" s="88">
        <v>0.02</v>
      </c>
      <c r="H394" s="86"/>
      <c r="I394" s="87">
        <f t="shared" si="87"/>
        <v>36455.057499498536</v>
      </c>
      <c r="J394" s="434"/>
      <c r="K394" s="440"/>
      <c r="L394" s="440"/>
    </row>
    <row r="395" spans="1:12" ht="14.25" customHeight="1">
      <c r="A395" s="1"/>
      <c r="B395" s="119"/>
      <c r="C395" s="94" t="s">
        <v>236</v>
      </c>
      <c r="D395" s="84"/>
      <c r="E395" s="66"/>
      <c r="F395" s="66"/>
      <c r="G395" s="123"/>
      <c r="H395" s="86"/>
      <c r="I395" s="87"/>
      <c r="J395" s="430"/>
      <c r="K395" s="440"/>
      <c r="L395" s="440"/>
    </row>
    <row r="396" spans="1:12" ht="14.25" customHeight="1">
      <c r="A396" s="1"/>
      <c r="B396" s="92" t="s">
        <v>234</v>
      </c>
      <c r="C396" s="66" t="s">
        <v>212</v>
      </c>
      <c r="D396" s="84"/>
      <c r="E396" s="66"/>
      <c r="F396" s="66"/>
      <c r="G396" s="88">
        <v>0.03</v>
      </c>
      <c r="H396" s="86"/>
      <c r="I396" s="87">
        <f t="shared" ref="I396:I397" si="88">G396*$J$353</f>
        <v>54682.586249247797</v>
      </c>
      <c r="J396" s="434"/>
      <c r="K396" s="440"/>
      <c r="L396" s="440"/>
    </row>
    <row r="397" spans="1:12" ht="14.25" customHeight="1">
      <c r="A397" s="1"/>
      <c r="B397" s="92" t="s">
        <v>235</v>
      </c>
      <c r="C397" s="66" t="s">
        <v>213</v>
      </c>
      <c r="D397" s="84"/>
      <c r="E397" s="66"/>
      <c r="F397" s="66"/>
      <c r="G397" s="90">
        <v>1.2500000000000001E-2</v>
      </c>
      <c r="H397" s="86"/>
      <c r="I397" s="87">
        <f t="shared" si="88"/>
        <v>22784.410937186585</v>
      </c>
      <c r="J397" s="434"/>
      <c r="K397" s="440"/>
      <c r="L397" s="440"/>
    </row>
    <row r="398" spans="1:12" ht="14.25" customHeight="1">
      <c r="A398" s="1"/>
      <c r="B398" s="119"/>
      <c r="C398" s="94" t="s">
        <v>237</v>
      </c>
      <c r="D398" s="84"/>
      <c r="E398" s="66"/>
      <c r="F398" s="66"/>
      <c r="G398" s="123"/>
      <c r="H398" s="86"/>
      <c r="I398" s="87"/>
      <c r="J398" s="430"/>
      <c r="K398" s="440"/>
      <c r="L398" s="440"/>
    </row>
    <row r="399" spans="1:12" ht="14.25" customHeight="1">
      <c r="A399" s="1"/>
      <c r="B399" s="92" t="s">
        <v>234</v>
      </c>
      <c r="C399" s="66" t="s">
        <v>212</v>
      </c>
      <c r="D399" s="84"/>
      <c r="E399" s="66"/>
      <c r="F399" s="66"/>
      <c r="G399" s="88">
        <v>0.03</v>
      </c>
      <c r="H399" s="86"/>
      <c r="I399" s="87">
        <f t="shared" ref="I399:I400" si="89">G399*$J$353</f>
        <v>54682.586249247797</v>
      </c>
      <c r="J399" s="434"/>
      <c r="K399" s="440"/>
      <c r="L399" s="440"/>
    </row>
    <row r="400" spans="1:12" ht="14.25" customHeight="1">
      <c r="A400" s="1"/>
      <c r="B400" s="92" t="s">
        <v>235</v>
      </c>
      <c r="C400" s="66" t="s">
        <v>213</v>
      </c>
      <c r="D400" s="84"/>
      <c r="E400" s="66"/>
      <c r="F400" s="66"/>
      <c r="G400" s="90">
        <v>1.2500000000000001E-2</v>
      </c>
      <c r="H400" s="86"/>
      <c r="I400" s="87">
        <f t="shared" si="89"/>
        <v>22784.410937186585</v>
      </c>
      <c r="J400" s="434"/>
      <c r="K400" s="440"/>
      <c r="L400" s="440"/>
    </row>
    <row r="401" spans="1:12" ht="14.25" customHeight="1">
      <c r="A401" s="1"/>
      <c r="B401" s="119"/>
      <c r="C401" s="94" t="s">
        <v>238</v>
      </c>
      <c r="D401" s="84"/>
      <c r="E401" s="66"/>
      <c r="F401" s="66"/>
      <c r="G401" s="123"/>
      <c r="H401" s="86"/>
      <c r="I401" s="87"/>
      <c r="J401" s="430"/>
      <c r="K401" s="440"/>
      <c r="L401" s="440"/>
    </row>
    <row r="402" spans="1:12" ht="14.25" customHeight="1">
      <c r="A402" s="1"/>
      <c r="B402" s="92" t="s">
        <v>234</v>
      </c>
      <c r="C402" s="66" t="s">
        <v>212</v>
      </c>
      <c r="D402" s="84"/>
      <c r="E402" s="66"/>
      <c r="F402" s="66"/>
      <c r="G402" s="88">
        <v>0.03</v>
      </c>
      <c r="H402" s="86"/>
      <c r="I402" s="87">
        <f t="shared" ref="I402:I403" si="90">G402*$J$353</f>
        <v>54682.586249247797</v>
      </c>
      <c r="J402" s="434"/>
      <c r="K402" s="440"/>
      <c r="L402" s="440"/>
    </row>
    <row r="403" spans="1:12" ht="14.25" customHeight="1">
      <c r="A403" s="1"/>
      <c r="B403" s="92" t="s">
        <v>235</v>
      </c>
      <c r="C403" s="66" t="s">
        <v>213</v>
      </c>
      <c r="D403" s="84"/>
      <c r="E403" s="66"/>
      <c r="F403" s="66"/>
      <c r="G403" s="90">
        <v>1.2500000000000001E-2</v>
      </c>
      <c r="H403" s="86"/>
      <c r="I403" s="87">
        <f t="shared" si="90"/>
        <v>22784.410937186585</v>
      </c>
      <c r="J403" s="434"/>
      <c r="K403" s="440"/>
      <c r="L403" s="440"/>
    </row>
    <row r="404" spans="1:12" ht="14.25" customHeight="1">
      <c r="A404" s="1"/>
      <c r="B404" s="119"/>
      <c r="C404" s="94" t="s">
        <v>239</v>
      </c>
      <c r="D404" s="84"/>
      <c r="E404" s="66"/>
      <c r="F404" s="66"/>
      <c r="G404" s="123"/>
      <c r="H404" s="86"/>
      <c r="I404" s="87"/>
      <c r="J404" s="430"/>
      <c r="K404" s="440"/>
      <c r="L404" s="440"/>
    </row>
    <row r="405" spans="1:12" ht="14.25" customHeight="1">
      <c r="A405" s="1"/>
      <c r="B405" s="92" t="s">
        <v>234</v>
      </c>
      <c r="C405" s="66" t="s">
        <v>212</v>
      </c>
      <c r="D405" s="84"/>
      <c r="E405" s="66"/>
      <c r="F405" s="66"/>
      <c r="G405" s="90">
        <v>3.5000000000000003E-2</v>
      </c>
      <c r="H405" s="86"/>
      <c r="I405" s="87">
        <f t="shared" ref="I405:I406" si="91">G405*$J$353</f>
        <v>63796.350624122439</v>
      </c>
      <c r="J405" s="434"/>
      <c r="K405" s="440"/>
      <c r="L405" s="440"/>
    </row>
    <row r="406" spans="1:12" ht="14.25" customHeight="1">
      <c r="A406" s="1"/>
      <c r="B406" s="92" t="s">
        <v>235</v>
      </c>
      <c r="C406" s="66" t="s">
        <v>213</v>
      </c>
      <c r="D406" s="84"/>
      <c r="E406" s="66"/>
      <c r="F406" s="66"/>
      <c r="G406" s="90">
        <v>1.4999999999999999E-2</v>
      </c>
      <c r="H406" s="86"/>
      <c r="I406" s="87">
        <f t="shared" si="91"/>
        <v>27341.293124623899</v>
      </c>
      <c r="J406" s="434"/>
      <c r="K406" s="440"/>
      <c r="L406" s="440"/>
    </row>
    <row r="407" spans="1:12" ht="14.25" customHeight="1">
      <c r="A407" s="1"/>
      <c r="B407" s="34">
        <v>5.4</v>
      </c>
      <c r="C407" s="81" t="s">
        <v>214</v>
      </c>
      <c r="D407" s="45"/>
      <c r="E407" s="46"/>
      <c r="F407" s="46"/>
      <c r="G407" s="82">
        <v>0.1</v>
      </c>
      <c r="H407" s="78"/>
      <c r="I407" s="79"/>
      <c r="J407" s="429"/>
      <c r="K407" s="440"/>
      <c r="L407" s="440"/>
    </row>
    <row r="408" spans="1:12" ht="14.25" customHeight="1">
      <c r="A408" s="1"/>
      <c r="B408" s="119"/>
      <c r="C408" s="94" t="s">
        <v>240</v>
      </c>
      <c r="D408" s="84"/>
      <c r="E408" s="66"/>
      <c r="F408" s="66"/>
      <c r="G408" s="120"/>
      <c r="H408" s="86"/>
      <c r="I408" s="87"/>
      <c r="J408" s="430"/>
      <c r="K408" s="440"/>
      <c r="L408" s="440"/>
    </row>
    <row r="409" spans="1:12" ht="14.25" customHeight="1">
      <c r="A409" s="1"/>
      <c r="B409" s="92" t="s">
        <v>105</v>
      </c>
      <c r="C409" s="66" t="s">
        <v>208</v>
      </c>
      <c r="D409" s="84"/>
      <c r="E409" s="66"/>
      <c r="F409" s="88"/>
      <c r="G409" s="90">
        <v>4.0000000000000001E-3</v>
      </c>
      <c r="H409" s="86"/>
      <c r="I409" s="87">
        <f t="shared" ref="I409:I411" si="92">G409*$J$353</f>
        <v>7291.0114998997069</v>
      </c>
      <c r="J409" s="430"/>
      <c r="K409" s="440"/>
      <c r="L409" s="440"/>
    </row>
    <row r="410" spans="1:12" ht="14.25" customHeight="1">
      <c r="A410" s="1"/>
      <c r="B410" s="92" t="s">
        <v>106</v>
      </c>
      <c r="C410" s="66" t="s">
        <v>209</v>
      </c>
      <c r="D410" s="84"/>
      <c r="E410" s="66"/>
      <c r="F410" s="90"/>
      <c r="G410" s="90">
        <v>6.5000000000000006E-3</v>
      </c>
      <c r="H410" s="86"/>
      <c r="I410" s="87">
        <f t="shared" si="92"/>
        <v>11847.893687337024</v>
      </c>
      <c r="J410" s="430"/>
      <c r="K410" s="440"/>
      <c r="L410" s="440"/>
    </row>
    <row r="411" spans="1:12" ht="14.25" customHeight="1">
      <c r="A411" s="1"/>
      <c r="B411" s="92" t="s">
        <v>107</v>
      </c>
      <c r="C411" s="66" t="s">
        <v>210</v>
      </c>
      <c r="D411" s="84"/>
      <c r="E411" s="66"/>
      <c r="F411" s="88"/>
      <c r="G411" s="90">
        <v>6.0000000000000001E-3</v>
      </c>
      <c r="H411" s="86"/>
      <c r="I411" s="87">
        <f t="shared" si="92"/>
        <v>10936.517249849561</v>
      </c>
      <c r="J411" s="430"/>
      <c r="K411" s="440"/>
      <c r="L411" s="440"/>
    </row>
    <row r="412" spans="1:12" ht="14.25" customHeight="1">
      <c r="A412" s="1"/>
      <c r="B412" s="119"/>
      <c r="C412" s="94" t="s">
        <v>241</v>
      </c>
      <c r="D412" s="84"/>
      <c r="E412" s="66"/>
      <c r="F412" s="123"/>
      <c r="G412" s="124"/>
      <c r="H412" s="86"/>
      <c r="I412" s="87"/>
      <c r="J412" s="430"/>
      <c r="K412" s="440"/>
      <c r="L412" s="440"/>
    </row>
    <row r="413" spans="1:12" ht="14.25" customHeight="1">
      <c r="A413" s="1"/>
      <c r="B413" s="92" t="s">
        <v>105</v>
      </c>
      <c r="C413" s="66" t="s">
        <v>208</v>
      </c>
      <c r="D413" s="84"/>
      <c r="E413" s="66"/>
      <c r="F413" s="88"/>
      <c r="G413" s="90">
        <v>4.0000000000000001E-3</v>
      </c>
      <c r="H413" s="86"/>
      <c r="I413" s="87">
        <f t="shared" ref="I413:I415" si="93">G413*$J$353</f>
        <v>7291.0114998997069</v>
      </c>
      <c r="J413" s="430"/>
      <c r="K413" s="440"/>
      <c r="L413" s="440"/>
    </row>
    <row r="414" spans="1:12" ht="14.25" customHeight="1">
      <c r="A414" s="1"/>
      <c r="B414" s="92" t="s">
        <v>106</v>
      </c>
      <c r="C414" s="66" t="s">
        <v>209</v>
      </c>
      <c r="D414" s="84"/>
      <c r="E414" s="66"/>
      <c r="F414" s="90"/>
      <c r="G414" s="90">
        <v>6.5000000000000006E-3</v>
      </c>
      <c r="H414" s="86"/>
      <c r="I414" s="87">
        <f t="shared" si="93"/>
        <v>11847.893687337024</v>
      </c>
      <c r="J414" s="430"/>
      <c r="K414" s="440"/>
      <c r="L414" s="440"/>
    </row>
    <row r="415" spans="1:12" ht="14.25" customHeight="1">
      <c r="A415" s="1"/>
      <c r="B415" s="92" t="s">
        <v>107</v>
      </c>
      <c r="C415" s="66" t="s">
        <v>210</v>
      </c>
      <c r="D415" s="84"/>
      <c r="E415" s="66"/>
      <c r="F415" s="88"/>
      <c r="G415" s="90">
        <v>6.0000000000000001E-3</v>
      </c>
      <c r="H415" s="86"/>
      <c r="I415" s="87">
        <f t="shared" si="93"/>
        <v>10936.517249849561</v>
      </c>
      <c r="J415" s="430"/>
      <c r="K415" s="440"/>
      <c r="L415" s="440"/>
    </row>
    <row r="416" spans="1:12" ht="14.25" customHeight="1">
      <c r="A416" s="1"/>
      <c r="B416" s="119"/>
      <c r="C416" s="94" t="s">
        <v>242</v>
      </c>
      <c r="D416" s="84"/>
      <c r="E416" s="66"/>
      <c r="F416" s="123"/>
      <c r="G416" s="124"/>
      <c r="H416" s="86"/>
      <c r="I416" s="87"/>
      <c r="J416" s="430"/>
      <c r="K416" s="440"/>
      <c r="L416" s="440"/>
    </row>
    <row r="417" spans="1:12" ht="14.25" customHeight="1">
      <c r="A417" s="1"/>
      <c r="B417" s="92" t="s">
        <v>105</v>
      </c>
      <c r="C417" s="66" t="s">
        <v>208</v>
      </c>
      <c r="D417" s="84"/>
      <c r="E417" s="66"/>
      <c r="F417" s="88"/>
      <c r="G417" s="90">
        <v>4.0000000000000001E-3</v>
      </c>
      <c r="H417" s="86"/>
      <c r="I417" s="87">
        <f t="shared" ref="I417:I419" si="94">G417*$J$353</f>
        <v>7291.0114998997069</v>
      </c>
      <c r="J417" s="430"/>
      <c r="K417" s="440"/>
      <c r="L417" s="440"/>
    </row>
    <row r="418" spans="1:12" ht="14.25" customHeight="1">
      <c r="A418" s="1"/>
      <c r="B418" s="92" t="s">
        <v>106</v>
      </c>
      <c r="C418" s="66" t="s">
        <v>209</v>
      </c>
      <c r="D418" s="84"/>
      <c r="E418" s="66"/>
      <c r="F418" s="90"/>
      <c r="G418" s="90">
        <v>6.5000000000000006E-3</v>
      </c>
      <c r="H418" s="86"/>
      <c r="I418" s="87">
        <f t="shared" si="94"/>
        <v>11847.893687337024</v>
      </c>
      <c r="J418" s="430"/>
      <c r="K418" s="440"/>
      <c r="L418" s="440"/>
    </row>
    <row r="419" spans="1:12" ht="14.25" customHeight="1">
      <c r="A419" s="1"/>
      <c r="B419" s="92" t="s">
        <v>107</v>
      </c>
      <c r="C419" s="66" t="s">
        <v>210</v>
      </c>
      <c r="D419" s="84"/>
      <c r="E419" s="66"/>
      <c r="F419" s="88"/>
      <c r="G419" s="90">
        <v>6.0000000000000001E-3</v>
      </c>
      <c r="H419" s="86"/>
      <c r="I419" s="87">
        <f t="shared" si="94"/>
        <v>10936.517249849561</v>
      </c>
      <c r="J419" s="430"/>
      <c r="K419" s="440"/>
      <c r="L419" s="440"/>
    </row>
    <row r="420" spans="1:12" ht="14.25" customHeight="1">
      <c r="A420" s="1"/>
      <c r="B420" s="119"/>
      <c r="C420" s="94" t="s">
        <v>243</v>
      </c>
      <c r="D420" s="84"/>
      <c r="E420" s="66"/>
      <c r="F420" s="123"/>
      <c r="G420" s="124"/>
      <c r="H420" s="86"/>
      <c r="I420" s="87"/>
      <c r="J420" s="430"/>
      <c r="K420" s="440"/>
      <c r="L420" s="440"/>
    </row>
    <row r="421" spans="1:12" ht="14.25" customHeight="1">
      <c r="A421" s="1"/>
      <c r="B421" s="92" t="s">
        <v>105</v>
      </c>
      <c r="C421" s="66" t="s">
        <v>208</v>
      </c>
      <c r="D421" s="84"/>
      <c r="E421" s="66"/>
      <c r="F421" s="88"/>
      <c r="G421" s="90">
        <v>6.0000000000000001E-3</v>
      </c>
      <c r="H421" s="86"/>
      <c r="I421" s="87">
        <f t="shared" ref="I421:I423" si="95">G421*$J$353</f>
        <v>10936.517249849561</v>
      </c>
      <c r="J421" s="430"/>
      <c r="K421" s="440"/>
      <c r="L421" s="440"/>
    </row>
    <row r="422" spans="1:12" ht="14.25" customHeight="1">
      <c r="A422" s="1"/>
      <c r="B422" s="92" t="s">
        <v>106</v>
      </c>
      <c r="C422" s="66" t="s">
        <v>209</v>
      </c>
      <c r="D422" s="84"/>
      <c r="E422" s="66"/>
      <c r="F422" s="90"/>
      <c r="G422" s="90">
        <v>6.5000000000000006E-3</v>
      </c>
      <c r="H422" s="86"/>
      <c r="I422" s="87">
        <f t="shared" si="95"/>
        <v>11847.893687337024</v>
      </c>
      <c r="J422" s="430"/>
      <c r="K422" s="440"/>
      <c r="L422" s="440"/>
    </row>
    <row r="423" spans="1:12" ht="14.25" customHeight="1">
      <c r="A423" s="1"/>
      <c r="B423" s="92" t="s">
        <v>107</v>
      </c>
      <c r="C423" s="66" t="s">
        <v>210</v>
      </c>
      <c r="D423" s="84"/>
      <c r="E423" s="66"/>
      <c r="F423" s="88"/>
      <c r="G423" s="90">
        <v>6.0000000000000001E-3</v>
      </c>
      <c r="H423" s="86"/>
      <c r="I423" s="87">
        <f t="shared" si="95"/>
        <v>10936.517249849561</v>
      </c>
      <c r="J423" s="430"/>
      <c r="K423" s="440"/>
      <c r="L423" s="440"/>
    </row>
    <row r="424" spans="1:12" ht="14.25" customHeight="1">
      <c r="A424" s="1"/>
      <c r="B424" s="119"/>
      <c r="C424" s="94" t="s">
        <v>244</v>
      </c>
      <c r="D424" s="84"/>
      <c r="E424" s="66"/>
      <c r="F424" s="123"/>
      <c r="G424" s="124"/>
      <c r="H424" s="86"/>
      <c r="I424" s="87"/>
      <c r="J424" s="430"/>
      <c r="K424" s="440"/>
      <c r="L424" s="440"/>
    </row>
    <row r="425" spans="1:12" ht="14.25" customHeight="1">
      <c r="A425" s="1"/>
      <c r="B425" s="92" t="s">
        <v>105</v>
      </c>
      <c r="C425" s="66" t="s">
        <v>208</v>
      </c>
      <c r="D425" s="84"/>
      <c r="E425" s="66"/>
      <c r="F425" s="90"/>
      <c r="G425" s="90">
        <v>7.000000000000001E-3</v>
      </c>
      <c r="H425" s="86"/>
      <c r="I425" s="87">
        <f t="shared" ref="I425:I427" si="96">G425*$J$353</f>
        <v>12759.270124824488</v>
      </c>
      <c r="J425" s="430"/>
      <c r="K425" s="440"/>
      <c r="L425" s="440"/>
    </row>
    <row r="426" spans="1:12" ht="14.25" customHeight="1">
      <c r="A426" s="1"/>
      <c r="B426" s="92" t="s">
        <v>106</v>
      </c>
      <c r="C426" s="66" t="s">
        <v>209</v>
      </c>
      <c r="D426" s="84"/>
      <c r="E426" s="66"/>
      <c r="F426" s="88"/>
      <c r="G426" s="90">
        <v>1.4000000000000002E-2</v>
      </c>
      <c r="H426" s="86"/>
      <c r="I426" s="87">
        <f t="shared" si="96"/>
        <v>25518.540249648977</v>
      </c>
      <c r="J426" s="430"/>
      <c r="K426" s="440"/>
      <c r="L426" s="440"/>
    </row>
    <row r="427" spans="1:12" ht="14.25" customHeight="1">
      <c r="A427" s="1"/>
      <c r="B427" s="92" t="s">
        <v>107</v>
      </c>
      <c r="C427" s="66" t="s">
        <v>210</v>
      </c>
      <c r="D427" s="84"/>
      <c r="E427" s="66"/>
      <c r="F427" s="90"/>
      <c r="G427" s="90">
        <v>1.0999999999999999E-2</v>
      </c>
      <c r="H427" s="86"/>
      <c r="I427" s="87">
        <f t="shared" si="96"/>
        <v>20050.281624724194</v>
      </c>
      <c r="J427" s="430"/>
      <c r="K427" s="440"/>
      <c r="L427" s="440"/>
    </row>
    <row r="428" spans="1:12" ht="14.25" customHeight="1">
      <c r="A428" s="1"/>
      <c r="B428" s="72">
        <v>6</v>
      </c>
      <c r="C428" s="73" t="s">
        <v>115</v>
      </c>
      <c r="D428" s="74">
        <v>1372</v>
      </c>
      <c r="E428" s="73" t="s">
        <v>49</v>
      </c>
      <c r="F428" s="73"/>
      <c r="G428" s="75">
        <f>D428/9322.69</f>
        <v>0.14716782387915933</v>
      </c>
      <c r="H428" s="73"/>
      <c r="I428" s="76"/>
      <c r="J428" s="428">
        <f>G428*$H$292</f>
        <v>6722626.1947999978</v>
      </c>
      <c r="K428" s="440"/>
      <c r="L428" s="440"/>
    </row>
    <row r="429" spans="1:12" ht="14.25" customHeight="1">
      <c r="A429" s="1"/>
      <c r="B429" s="34">
        <v>6.1</v>
      </c>
      <c r="C429" s="81" t="s">
        <v>204</v>
      </c>
      <c r="D429" s="45"/>
      <c r="E429" s="46"/>
      <c r="F429" s="46"/>
      <c r="G429" s="82">
        <v>0.15</v>
      </c>
      <c r="H429" s="78"/>
      <c r="I429" s="79"/>
      <c r="J429" s="429"/>
      <c r="K429" s="440"/>
      <c r="L429" s="440"/>
    </row>
    <row r="430" spans="1:12" ht="14.25" customHeight="1">
      <c r="A430" s="1"/>
      <c r="B430" s="92" t="s">
        <v>184</v>
      </c>
      <c r="C430" s="117" t="s">
        <v>217</v>
      </c>
      <c r="D430" s="84"/>
      <c r="E430" s="66"/>
      <c r="F430" s="66"/>
      <c r="G430" s="90">
        <v>0.105</v>
      </c>
      <c r="H430" s="86"/>
      <c r="I430" s="87">
        <f t="shared" ref="I430:I431" si="97">G430*$J$428</f>
        <v>705875.75045399973</v>
      </c>
      <c r="J430" s="434"/>
      <c r="K430" s="440"/>
      <c r="L430" s="440"/>
    </row>
    <row r="431" spans="1:12" ht="14.25" customHeight="1">
      <c r="A431" s="1"/>
      <c r="B431" s="92" t="s">
        <v>185</v>
      </c>
      <c r="C431" s="66" t="s">
        <v>206</v>
      </c>
      <c r="D431" s="84"/>
      <c r="E431" s="66"/>
      <c r="F431" s="66"/>
      <c r="G431" s="90">
        <v>4.4999999999999998E-2</v>
      </c>
      <c r="H431" s="86"/>
      <c r="I431" s="87">
        <f t="shared" si="97"/>
        <v>302518.17876599991</v>
      </c>
      <c r="J431" s="434"/>
      <c r="K431" s="440"/>
      <c r="L431" s="440"/>
    </row>
    <row r="432" spans="1:12" ht="14.25" customHeight="1">
      <c r="A432" s="1"/>
      <c r="B432" s="34">
        <v>6.2</v>
      </c>
      <c r="C432" s="81" t="s">
        <v>207</v>
      </c>
      <c r="D432" s="45"/>
      <c r="E432" s="46"/>
      <c r="F432" s="46"/>
      <c r="G432" s="82">
        <v>0.5</v>
      </c>
      <c r="H432" s="78"/>
      <c r="I432" s="79"/>
      <c r="J432" s="429"/>
      <c r="K432" s="440"/>
      <c r="L432" s="440"/>
    </row>
    <row r="433" spans="1:12" ht="14.25" customHeight="1">
      <c r="A433" s="1"/>
      <c r="B433" s="92" t="s">
        <v>187</v>
      </c>
      <c r="C433" s="66" t="s">
        <v>208</v>
      </c>
      <c r="D433" s="84"/>
      <c r="E433" s="66"/>
      <c r="F433" s="66"/>
      <c r="G433" s="90">
        <v>0.125</v>
      </c>
      <c r="H433" s="86"/>
      <c r="I433" s="87">
        <f t="shared" ref="I433:I435" si="98">G433*$J$428</f>
        <v>840328.27434999973</v>
      </c>
      <c r="J433" s="430"/>
      <c r="K433" s="440"/>
      <c r="L433" s="440"/>
    </row>
    <row r="434" spans="1:12" ht="14.25" customHeight="1">
      <c r="A434" s="1"/>
      <c r="B434" s="92" t="s">
        <v>188</v>
      </c>
      <c r="C434" s="66" t="s">
        <v>209</v>
      </c>
      <c r="D434" s="84"/>
      <c r="E434" s="66"/>
      <c r="F434" s="66"/>
      <c r="G434" s="88">
        <v>0.2</v>
      </c>
      <c r="H434" s="86"/>
      <c r="I434" s="87">
        <f t="shared" si="98"/>
        <v>1344525.2389599998</v>
      </c>
      <c r="J434" s="430"/>
      <c r="K434" s="440"/>
      <c r="L434" s="440"/>
    </row>
    <row r="435" spans="1:12" ht="14.25" customHeight="1">
      <c r="A435" s="1"/>
      <c r="B435" s="92" t="s">
        <v>189</v>
      </c>
      <c r="C435" s="66" t="s">
        <v>210</v>
      </c>
      <c r="D435" s="84"/>
      <c r="E435" s="66"/>
      <c r="F435" s="66"/>
      <c r="G435" s="90">
        <v>0.17499999999999999</v>
      </c>
      <c r="H435" s="86"/>
      <c r="I435" s="87">
        <f t="shared" si="98"/>
        <v>1176459.5840899996</v>
      </c>
      <c r="J435" s="430"/>
      <c r="K435" s="440"/>
      <c r="L435" s="440"/>
    </row>
    <row r="436" spans="1:12" ht="14.25" customHeight="1">
      <c r="A436" s="1"/>
      <c r="B436" s="34">
        <v>6.3</v>
      </c>
      <c r="C436" s="81" t="s">
        <v>211</v>
      </c>
      <c r="D436" s="45"/>
      <c r="E436" s="46"/>
      <c r="F436" s="46"/>
      <c r="G436" s="82">
        <v>0.25</v>
      </c>
      <c r="H436" s="78"/>
      <c r="I436" s="79"/>
      <c r="J436" s="429"/>
      <c r="K436" s="440"/>
      <c r="L436" s="440"/>
    </row>
    <row r="437" spans="1:12" ht="14.25" customHeight="1">
      <c r="A437" s="1"/>
      <c r="B437" s="92" t="s">
        <v>245</v>
      </c>
      <c r="C437" s="66" t="s">
        <v>212</v>
      </c>
      <c r="D437" s="84"/>
      <c r="E437" s="66"/>
      <c r="F437" s="66"/>
      <c r="G437" s="90">
        <v>0.17499999999999999</v>
      </c>
      <c r="H437" s="86"/>
      <c r="I437" s="87">
        <f t="shared" ref="I437:I438" si="99">G437*$J$428</f>
        <v>1176459.5840899996</v>
      </c>
      <c r="J437" s="434"/>
      <c r="K437" s="440"/>
      <c r="L437" s="440"/>
    </row>
    <row r="438" spans="1:12" ht="14.25" customHeight="1">
      <c r="A438" s="1"/>
      <c r="B438" s="92" t="s">
        <v>246</v>
      </c>
      <c r="C438" s="66" t="s">
        <v>213</v>
      </c>
      <c r="D438" s="84"/>
      <c r="E438" s="66"/>
      <c r="F438" s="66"/>
      <c r="G438" s="90">
        <v>7.4999999999999997E-2</v>
      </c>
      <c r="H438" s="86"/>
      <c r="I438" s="87">
        <f t="shared" si="99"/>
        <v>504196.96460999979</v>
      </c>
      <c r="J438" s="434"/>
      <c r="K438" s="440"/>
      <c r="L438" s="440"/>
    </row>
    <row r="439" spans="1:12" ht="14.25" customHeight="1">
      <c r="A439" s="1"/>
      <c r="B439" s="34">
        <v>6.4</v>
      </c>
      <c r="C439" s="81" t="s">
        <v>214</v>
      </c>
      <c r="D439" s="45"/>
      <c r="E439" s="46"/>
      <c r="F439" s="46"/>
      <c r="G439" s="82">
        <v>0.1</v>
      </c>
      <c r="H439" s="78"/>
      <c r="I439" s="79"/>
      <c r="J439" s="429"/>
      <c r="K439" s="440"/>
      <c r="L439" s="440"/>
    </row>
    <row r="440" spans="1:12" ht="14.25" customHeight="1">
      <c r="A440" s="1"/>
      <c r="B440" s="92" t="s">
        <v>117</v>
      </c>
      <c r="C440" s="66" t="s">
        <v>208</v>
      </c>
      <c r="D440" s="84"/>
      <c r="E440" s="66"/>
      <c r="F440" s="66"/>
      <c r="G440" s="90">
        <v>2.5000000000000001E-2</v>
      </c>
      <c r="H440" s="86"/>
      <c r="I440" s="87">
        <f t="shared" ref="I440:I442" si="100">G440*$J$428</f>
        <v>168065.65486999997</v>
      </c>
      <c r="J440" s="430"/>
      <c r="K440" s="440"/>
      <c r="L440" s="440"/>
    </row>
    <row r="441" spans="1:12" ht="14.25" customHeight="1">
      <c r="A441" s="1"/>
      <c r="B441" s="92" t="s">
        <v>118</v>
      </c>
      <c r="C441" s="66" t="s">
        <v>209</v>
      </c>
      <c r="D441" s="84"/>
      <c r="E441" s="66"/>
      <c r="F441" s="66"/>
      <c r="G441" s="88">
        <v>0.04</v>
      </c>
      <c r="H441" s="86"/>
      <c r="I441" s="87">
        <f t="shared" si="100"/>
        <v>268905.04779199994</v>
      </c>
      <c r="J441" s="430"/>
      <c r="K441" s="440"/>
      <c r="L441" s="440"/>
    </row>
    <row r="442" spans="1:12" ht="14.25" customHeight="1">
      <c r="A442" s="1"/>
      <c r="B442" s="92" t="s">
        <v>119</v>
      </c>
      <c r="C442" s="66" t="s">
        <v>210</v>
      </c>
      <c r="D442" s="84"/>
      <c r="E442" s="66"/>
      <c r="F442" s="66"/>
      <c r="G442" s="90">
        <v>3.5000000000000003E-2</v>
      </c>
      <c r="H442" s="86"/>
      <c r="I442" s="87">
        <f t="shared" si="100"/>
        <v>235291.91681799994</v>
      </c>
      <c r="J442" s="430"/>
      <c r="K442" s="440"/>
      <c r="L442" s="440"/>
    </row>
    <row r="443" spans="1:12" ht="14.25" customHeight="1">
      <c r="A443" s="1"/>
      <c r="B443" s="72">
        <v>7</v>
      </c>
      <c r="C443" s="73" t="s">
        <v>127</v>
      </c>
      <c r="D443" s="74">
        <v>1163</v>
      </c>
      <c r="E443" s="73" t="s">
        <v>49</v>
      </c>
      <c r="F443" s="73"/>
      <c r="G443" s="75">
        <f>D443/9322.69</f>
        <v>0.12474940172847107</v>
      </c>
      <c r="H443" s="73"/>
      <c r="I443" s="76"/>
      <c r="J443" s="428">
        <f>G443*$H$292</f>
        <v>5698552.6709565585</v>
      </c>
      <c r="K443" s="440"/>
      <c r="L443" s="440"/>
    </row>
    <row r="444" spans="1:12" ht="14.25" customHeight="1">
      <c r="A444" s="1"/>
      <c r="B444" s="34">
        <v>7.1</v>
      </c>
      <c r="C444" s="81" t="s">
        <v>204</v>
      </c>
      <c r="D444" s="45"/>
      <c r="E444" s="46"/>
      <c r="F444" s="46"/>
      <c r="G444" s="82">
        <v>0.15</v>
      </c>
      <c r="H444" s="78"/>
      <c r="I444" s="79"/>
      <c r="J444" s="429"/>
      <c r="K444" s="440"/>
      <c r="L444" s="440"/>
    </row>
    <row r="445" spans="1:12" ht="14.25" customHeight="1">
      <c r="A445" s="1"/>
      <c r="B445" s="92" t="s">
        <v>190</v>
      </c>
      <c r="C445" s="117" t="s">
        <v>217</v>
      </c>
      <c r="D445" s="84"/>
      <c r="E445" s="66"/>
      <c r="F445" s="66"/>
      <c r="G445" s="90">
        <v>0.105</v>
      </c>
      <c r="H445" s="86"/>
      <c r="I445" s="87">
        <f t="shared" ref="I445:I446" si="101">G445*$J$443</f>
        <v>598348.03045043861</v>
      </c>
      <c r="J445" s="434"/>
      <c r="K445" s="440"/>
      <c r="L445" s="440"/>
    </row>
    <row r="446" spans="1:12" ht="14.25" customHeight="1">
      <c r="A446" s="1"/>
      <c r="B446" s="92" t="s">
        <v>191</v>
      </c>
      <c r="C446" s="66" t="s">
        <v>206</v>
      </c>
      <c r="D446" s="84"/>
      <c r="E446" s="66"/>
      <c r="F446" s="66"/>
      <c r="G446" s="90">
        <v>4.4999999999999998E-2</v>
      </c>
      <c r="H446" s="86"/>
      <c r="I446" s="87">
        <f t="shared" si="101"/>
        <v>256434.87019304512</v>
      </c>
      <c r="J446" s="434"/>
      <c r="K446" s="440"/>
      <c r="L446" s="440"/>
    </row>
    <row r="447" spans="1:12" ht="14.25" customHeight="1">
      <c r="A447" s="1"/>
      <c r="B447" s="34">
        <v>7.2</v>
      </c>
      <c r="C447" s="81" t="s">
        <v>207</v>
      </c>
      <c r="D447" s="45"/>
      <c r="E447" s="46"/>
      <c r="F447" s="46"/>
      <c r="G447" s="82">
        <v>0.5</v>
      </c>
      <c r="H447" s="78"/>
      <c r="I447" s="79"/>
      <c r="J447" s="429"/>
      <c r="K447" s="440"/>
      <c r="L447" s="440"/>
    </row>
    <row r="448" spans="1:12" ht="14.25" customHeight="1">
      <c r="A448" s="1"/>
      <c r="B448" s="92" t="s">
        <v>193</v>
      </c>
      <c r="C448" s="66" t="s">
        <v>208</v>
      </c>
      <c r="D448" s="84"/>
      <c r="E448" s="66"/>
      <c r="F448" s="66"/>
      <c r="G448" s="90">
        <v>0.125</v>
      </c>
      <c r="H448" s="86"/>
      <c r="I448" s="87">
        <f t="shared" ref="I448:I450" si="102">G448*$J$443</f>
        <v>712319.08386956982</v>
      </c>
      <c r="J448" s="430"/>
      <c r="K448" s="440"/>
      <c r="L448" s="440"/>
    </row>
    <row r="449" spans="1:12" ht="14.25" customHeight="1">
      <c r="A449" s="1"/>
      <c r="B449" s="92" t="s">
        <v>194</v>
      </c>
      <c r="C449" s="66" t="s">
        <v>209</v>
      </c>
      <c r="D449" s="84"/>
      <c r="E449" s="66"/>
      <c r="F449" s="66"/>
      <c r="G449" s="88">
        <v>0.2</v>
      </c>
      <c r="H449" s="86"/>
      <c r="I449" s="87">
        <f t="shared" si="102"/>
        <v>1139710.5341913118</v>
      </c>
      <c r="J449" s="430"/>
      <c r="K449" s="440"/>
      <c r="L449" s="440"/>
    </row>
    <row r="450" spans="1:12" ht="14.25" customHeight="1">
      <c r="A450" s="1"/>
      <c r="B450" s="92" t="s">
        <v>195</v>
      </c>
      <c r="C450" s="66" t="s">
        <v>210</v>
      </c>
      <c r="D450" s="84"/>
      <c r="E450" s="66"/>
      <c r="F450" s="66"/>
      <c r="G450" s="90">
        <v>0.17499999999999999</v>
      </c>
      <c r="H450" s="86"/>
      <c r="I450" s="87">
        <f t="shared" si="102"/>
        <v>997246.71741739765</v>
      </c>
      <c r="J450" s="430"/>
      <c r="K450" s="440"/>
      <c r="L450" s="440"/>
    </row>
    <row r="451" spans="1:12" ht="14.25" customHeight="1">
      <c r="A451" s="1"/>
      <c r="B451" s="34">
        <v>7.3</v>
      </c>
      <c r="C451" s="81" t="s">
        <v>211</v>
      </c>
      <c r="D451" s="45"/>
      <c r="E451" s="46"/>
      <c r="F451" s="46"/>
      <c r="G451" s="82">
        <v>0.25</v>
      </c>
      <c r="H451" s="78"/>
      <c r="I451" s="79"/>
      <c r="J451" s="429"/>
      <c r="K451" s="440"/>
      <c r="L451" s="440"/>
    </row>
    <row r="452" spans="1:12" ht="14.25" customHeight="1">
      <c r="A452" s="1"/>
      <c r="B452" s="92" t="s">
        <v>247</v>
      </c>
      <c r="C452" s="66" t="s">
        <v>212</v>
      </c>
      <c r="D452" s="84"/>
      <c r="E452" s="66"/>
      <c r="F452" s="66"/>
      <c r="G452" s="90">
        <v>0.17499999999999999</v>
      </c>
      <c r="H452" s="86"/>
      <c r="I452" s="87">
        <f t="shared" ref="I452:I453" si="103">G452*$J$443</f>
        <v>997246.71741739765</v>
      </c>
      <c r="J452" s="434"/>
      <c r="K452" s="440"/>
      <c r="L452" s="440"/>
    </row>
    <row r="453" spans="1:12" ht="14.25" customHeight="1">
      <c r="A453" s="1"/>
      <c r="B453" s="92" t="s">
        <v>248</v>
      </c>
      <c r="C453" s="66" t="s">
        <v>213</v>
      </c>
      <c r="D453" s="84"/>
      <c r="E453" s="66"/>
      <c r="F453" s="66"/>
      <c r="G453" s="90">
        <v>7.4999999999999997E-2</v>
      </c>
      <c r="H453" s="86"/>
      <c r="I453" s="87">
        <f t="shared" si="103"/>
        <v>427391.45032174187</v>
      </c>
      <c r="J453" s="434"/>
      <c r="K453" s="440"/>
      <c r="L453" s="440"/>
    </row>
    <row r="454" spans="1:12" ht="14.25" customHeight="1">
      <c r="A454" s="1"/>
      <c r="B454" s="34">
        <v>7.4</v>
      </c>
      <c r="C454" s="81" t="s">
        <v>214</v>
      </c>
      <c r="D454" s="45"/>
      <c r="E454" s="46"/>
      <c r="F454" s="46"/>
      <c r="G454" s="82">
        <v>0.1</v>
      </c>
      <c r="H454" s="78"/>
      <c r="I454" s="79"/>
      <c r="J454" s="429"/>
      <c r="K454" s="440"/>
      <c r="L454" s="440"/>
    </row>
    <row r="455" spans="1:12" ht="14.25" customHeight="1">
      <c r="A455" s="1"/>
      <c r="B455" s="92" t="s">
        <v>129</v>
      </c>
      <c r="C455" s="66" t="s">
        <v>208</v>
      </c>
      <c r="D455" s="84"/>
      <c r="E455" s="66"/>
      <c r="F455" s="66"/>
      <c r="G455" s="90">
        <v>2.5000000000000001E-2</v>
      </c>
      <c r="H455" s="86"/>
      <c r="I455" s="87">
        <f t="shared" ref="I455:I457" si="104">G455*$J$443</f>
        <v>142463.81677391398</v>
      </c>
      <c r="J455" s="430"/>
      <c r="K455" s="440"/>
      <c r="L455" s="440"/>
    </row>
    <row r="456" spans="1:12" ht="14.25" customHeight="1">
      <c r="A456" s="1"/>
      <c r="B456" s="92" t="s">
        <v>130</v>
      </c>
      <c r="C456" s="66" t="s">
        <v>209</v>
      </c>
      <c r="D456" s="84"/>
      <c r="E456" s="66"/>
      <c r="F456" s="66"/>
      <c r="G456" s="88">
        <v>0.04</v>
      </c>
      <c r="H456" s="86"/>
      <c r="I456" s="87">
        <f t="shared" si="104"/>
        <v>227942.10683826235</v>
      </c>
      <c r="J456" s="430"/>
      <c r="K456" s="440"/>
      <c r="L456" s="440"/>
    </row>
    <row r="457" spans="1:12" ht="14.25" customHeight="1" thickBot="1">
      <c r="A457" s="1"/>
      <c r="B457" s="96" t="s">
        <v>131</v>
      </c>
      <c r="C457" s="97" t="s">
        <v>210</v>
      </c>
      <c r="D457" s="125"/>
      <c r="E457" s="97"/>
      <c r="F457" s="97"/>
      <c r="G457" s="126">
        <v>3.5000000000000003E-2</v>
      </c>
      <c r="H457" s="99"/>
      <c r="I457" s="100">
        <f t="shared" si="104"/>
        <v>199449.34348347958</v>
      </c>
      <c r="J457" s="431"/>
      <c r="K457" s="440"/>
      <c r="L457" s="440"/>
    </row>
    <row r="458" spans="1:12" ht="9.75" customHeight="1" thickBot="1">
      <c r="A458" s="1"/>
      <c r="B458" s="127"/>
      <c r="C458" s="128"/>
      <c r="D458" s="1"/>
      <c r="E458" s="1"/>
      <c r="F458" s="1"/>
      <c r="G458" s="7"/>
      <c r="H458" s="7"/>
      <c r="I458" s="1"/>
      <c r="J458" s="435"/>
      <c r="K458" s="440"/>
      <c r="L458" s="440"/>
    </row>
    <row r="459" spans="1:12" ht="14.25" customHeight="1">
      <c r="A459" s="1"/>
      <c r="B459" s="103" t="s">
        <v>249</v>
      </c>
      <c r="C459" s="129" t="s">
        <v>250</v>
      </c>
      <c r="D459" s="104"/>
      <c r="E459" s="104"/>
      <c r="F459" s="105">
        <f>'Payment Schedule-RFI'!D15</f>
        <v>0.01</v>
      </c>
      <c r="G459" s="104"/>
      <c r="H459" s="106">
        <f>F459*$F$6</f>
        <v>11420000</v>
      </c>
      <c r="I459" s="106"/>
      <c r="J459" s="432"/>
      <c r="K459" s="440"/>
      <c r="L459" s="440"/>
    </row>
    <row r="460" spans="1:12" ht="14.25" customHeight="1">
      <c r="A460" s="1"/>
      <c r="B460" s="72">
        <v>1</v>
      </c>
      <c r="C460" s="73" t="s">
        <v>48</v>
      </c>
      <c r="D460" s="74">
        <v>759.85</v>
      </c>
      <c r="E460" s="73" t="s">
        <v>49</v>
      </c>
      <c r="F460" s="73"/>
      <c r="G460" s="75">
        <f>D460/9322.69</f>
        <v>8.1505445316748706E-2</v>
      </c>
      <c r="H460" s="73"/>
      <c r="I460" s="76"/>
      <c r="J460" s="428">
        <f>G460*$H$459</f>
        <v>930792.18551727023</v>
      </c>
      <c r="K460" s="440"/>
      <c r="L460" s="440"/>
    </row>
    <row r="461" spans="1:12" ht="14.25" customHeight="1">
      <c r="A461" s="1"/>
      <c r="B461" s="34">
        <v>1.1000000000000001</v>
      </c>
      <c r="C461" s="46" t="s">
        <v>251</v>
      </c>
      <c r="D461" s="45"/>
      <c r="E461" s="46"/>
      <c r="F461" s="46"/>
      <c r="G461" s="40">
        <v>0.7</v>
      </c>
      <c r="H461" s="78"/>
      <c r="I461" s="79">
        <f t="shared" ref="I461:I463" si="105">G461*$J$460</f>
        <v>651554.52986208908</v>
      </c>
      <c r="J461" s="429"/>
      <c r="K461" s="440"/>
      <c r="L461" s="440"/>
    </row>
    <row r="462" spans="1:12" ht="14.25" customHeight="1">
      <c r="A462" s="1"/>
      <c r="B462" s="34">
        <v>1.2</v>
      </c>
      <c r="C462" s="46" t="s">
        <v>252</v>
      </c>
      <c r="D462" s="45"/>
      <c r="E462" s="46"/>
      <c r="F462" s="46"/>
      <c r="G462" s="40">
        <v>0.2</v>
      </c>
      <c r="H462" s="78"/>
      <c r="I462" s="79">
        <f t="shared" si="105"/>
        <v>186158.43710345405</v>
      </c>
      <c r="J462" s="429"/>
      <c r="K462" s="440"/>
      <c r="L462" s="440"/>
    </row>
    <row r="463" spans="1:12" ht="14.25" customHeight="1">
      <c r="A463" s="1"/>
      <c r="B463" s="34">
        <v>1.3</v>
      </c>
      <c r="C463" s="46" t="s">
        <v>253</v>
      </c>
      <c r="D463" s="45"/>
      <c r="E463" s="46"/>
      <c r="F463" s="46"/>
      <c r="G463" s="40">
        <v>0.1</v>
      </c>
      <c r="H463" s="78"/>
      <c r="I463" s="79">
        <f t="shared" si="105"/>
        <v>93079.218551727026</v>
      </c>
      <c r="J463" s="429"/>
      <c r="K463" s="440"/>
      <c r="L463" s="440"/>
    </row>
    <row r="464" spans="1:12" ht="14.25" customHeight="1">
      <c r="A464" s="1"/>
      <c r="B464" s="72">
        <v>2</v>
      </c>
      <c r="C464" s="73" t="s">
        <v>67</v>
      </c>
      <c r="D464" s="74">
        <v>2001.58</v>
      </c>
      <c r="E464" s="73" t="s">
        <v>49</v>
      </c>
      <c r="F464" s="73"/>
      <c r="G464" s="75">
        <f>D464/9322.69</f>
        <v>0.21469983448983071</v>
      </c>
      <c r="H464" s="73"/>
      <c r="I464" s="76"/>
      <c r="J464" s="428">
        <f>G464*$H$459</f>
        <v>2451872.1098738667</v>
      </c>
      <c r="K464" s="440"/>
      <c r="L464" s="440"/>
    </row>
    <row r="465" spans="1:12" ht="14.25" customHeight="1">
      <c r="A465" s="1"/>
      <c r="B465" s="34">
        <v>2.1</v>
      </c>
      <c r="C465" s="46" t="s">
        <v>251</v>
      </c>
      <c r="D465" s="45"/>
      <c r="E465" s="46"/>
      <c r="F465" s="46"/>
      <c r="G465" s="40">
        <v>0.7</v>
      </c>
      <c r="H465" s="78"/>
      <c r="I465" s="79">
        <f t="shared" ref="I465:I467" si="106">G465*$J$464</f>
        <v>1716310.4769117066</v>
      </c>
      <c r="J465" s="429"/>
      <c r="K465" s="440"/>
      <c r="L465" s="440"/>
    </row>
    <row r="466" spans="1:12" ht="14.25" customHeight="1">
      <c r="A466" s="1"/>
      <c r="B466" s="34">
        <v>2.2000000000000002</v>
      </c>
      <c r="C466" s="46" t="s">
        <v>252</v>
      </c>
      <c r="D466" s="45"/>
      <c r="E466" s="46"/>
      <c r="F466" s="46"/>
      <c r="G466" s="40">
        <v>0.2</v>
      </c>
      <c r="H466" s="78"/>
      <c r="I466" s="79">
        <f t="shared" si="106"/>
        <v>490374.42197477334</v>
      </c>
      <c r="J466" s="429"/>
      <c r="K466" s="440"/>
      <c r="L466" s="440"/>
    </row>
    <row r="467" spans="1:12" ht="14.25" customHeight="1">
      <c r="A467" s="1"/>
      <c r="B467" s="34">
        <v>2.2999999999999998</v>
      </c>
      <c r="C467" s="46" t="s">
        <v>253</v>
      </c>
      <c r="D467" s="45"/>
      <c r="E467" s="46"/>
      <c r="F467" s="46"/>
      <c r="G467" s="40">
        <v>0.1</v>
      </c>
      <c r="H467" s="78"/>
      <c r="I467" s="79">
        <f t="shared" si="106"/>
        <v>245187.21098738667</v>
      </c>
      <c r="J467" s="429"/>
      <c r="K467" s="440"/>
      <c r="L467" s="440"/>
    </row>
    <row r="468" spans="1:12" ht="14.25" customHeight="1">
      <c r="A468" s="1"/>
      <c r="B468" s="72">
        <v>3</v>
      </c>
      <c r="C468" s="73" t="s">
        <v>79</v>
      </c>
      <c r="D468" s="74">
        <v>300.26</v>
      </c>
      <c r="E468" s="73" t="s">
        <v>49</v>
      </c>
      <c r="F468" s="73"/>
      <c r="G468" s="75">
        <f>D468/9322.69</f>
        <v>3.2207442272562961E-2</v>
      </c>
      <c r="H468" s="73"/>
      <c r="I468" s="76"/>
      <c r="J468" s="428">
        <f>G468*$H$459</f>
        <v>367808.99075266899</v>
      </c>
      <c r="K468" s="440"/>
      <c r="L468" s="440"/>
    </row>
    <row r="469" spans="1:12" ht="14.25" customHeight="1">
      <c r="A469" s="1"/>
      <c r="B469" s="34">
        <v>3.1</v>
      </c>
      <c r="C469" s="46" t="s">
        <v>251</v>
      </c>
      <c r="D469" s="45"/>
      <c r="E469" s="46"/>
      <c r="F469" s="46"/>
      <c r="G469" s="40">
        <v>0.7</v>
      </c>
      <c r="H469" s="78"/>
      <c r="I469" s="79">
        <f t="shared" ref="I469:I471" si="107">G469*$J$468</f>
        <v>257466.29352686828</v>
      </c>
      <c r="J469" s="429"/>
      <c r="K469" s="440"/>
      <c r="L469" s="440"/>
    </row>
    <row r="470" spans="1:12" ht="14.25" customHeight="1">
      <c r="A470" s="1"/>
      <c r="B470" s="34">
        <v>3.2</v>
      </c>
      <c r="C470" s="46" t="s">
        <v>252</v>
      </c>
      <c r="D470" s="45"/>
      <c r="E470" s="46"/>
      <c r="F470" s="46"/>
      <c r="G470" s="40">
        <v>0.2</v>
      </c>
      <c r="H470" s="78"/>
      <c r="I470" s="79">
        <f t="shared" si="107"/>
        <v>73561.798150533796</v>
      </c>
      <c r="J470" s="429"/>
      <c r="K470" s="440"/>
      <c r="L470" s="440"/>
    </row>
    <row r="471" spans="1:12" ht="14.25" customHeight="1">
      <c r="A471" s="1"/>
      <c r="B471" s="34">
        <v>3.3</v>
      </c>
      <c r="C471" s="46" t="s">
        <v>253</v>
      </c>
      <c r="D471" s="45"/>
      <c r="E471" s="46"/>
      <c r="F471" s="46"/>
      <c r="G471" s="40">
        <v>0.1</v>
      </c>
      <c r="H471" s="78"/>
      <c r="I471" s="79">
        <f t="shared" si="107"/>
        <v>36780.899075266898</v>
      </c>
      <c r="J471" s="429"/>
      <c r="K471" s="440"/>
      <c r="L471" s="440"/>
    </row>
    <row r="472" spans="1:12" ht="14.25" customHeight="1">
      <c r="A472" s="1"/>
      <c r="B472" s="72">
        <v>4</v>
      </c>
      <c r="C472" s="73" t="s">
        <v>91</v>
      </c>
      <c r="D472" s="74">
        <v>3354</v>
      </c>
      <c r="E472" s="73" t="s">
        <v>49</v>
      </c>
      <c r="F472" s="73"/>
      <c r="G472" s="75">
        <f>D472/9322.69</f>
        <v>0.35976740618855713</v>
      </c>
      <c r="H472" s="73"/>
      <c r="I472" s="76"/>
      <c r="J472" s="428">
        <f>G472*$H$459</f>
        <v>4108543.7786733224</v>
      </c>
      <c r="K472" s="440"/>
      <c r="L472" s="440"/>
    </row>
    <row r="473" spans="1:12" ht="14.25" customHeight="1">
      <c r="A473" s="1"/>
      <c r="B473" s="34">
        <v>4.0999999999999996</v>
      </c>
      <c r="C473" s="46" t="s">
        <v>251</v>
      </c>
      <c r="D473" s="45"/>
      <c r="E473" s="46"/>
      <c r="F473" s="46"/>
      <c r="G473" s="40">
        <v>0.7</v>
      </c>
      <c r="H473" s="78"/>
      <c r="I473" s="79">
        <f t="shared" ref="I473:I475" si="108">G473*$J$472</f>
        <v>2875980.6450713254</v>
      </c>
      <c r="J473" s="429"/>
      <c r="K473" s="440"/>
      <c r="L473" s="440"/>
    </row>
    <row r="474" spans="1:12" ht="14.25" customHeight="1">
      <c r="A474" s="1"/>
      <c r="B474" s="34">
        <v>4.2</v>
      </c>
      <c r="C474" s="46" t="s">
        <v>252</v>
      </c>
      <c r="D474" s="45"/>
      <c r="E474" s="46"/>
      <c r="F474" s="46"/>
      <c r="G474" s="40">
        <v>0.2</v>
      </c>
      <c r="H474" s="78"/>
      <c r="I474" s="79">
        <f t="shared" si="108"/>
        <v>821708.7557346645</v>
      </c>
      <c r="J474" s="429"/>
      <c r="K474" s="440"/>
      <c r="L474" s="440"/>
    </row>
    <row r="475" spans="1:12" ht="14.25" customHeight="1">
      <c r="A475" s="1"/>
      <c r="B475" s="34">
        <v>4.3</v>
      </c>
      <c r="C475" s="46" t="s">
        <v>253</v>
      </c>
      <c r="D475" s="45"/>
      <c r="E475" s="46"/>
      <c r="F475" s="46"/>
      <c r="G475" s="40">
        <v>0.1</v>
      </c>
      <c r="H475" s="78"/>
      <c r="I475" s="79">
        <f t="shared" si="108"/>
        <v>410854.37786733225</v>
      </c>
      <c r="J475" s="429"/>
      <c r="K475" s="440"/>
      <c r="L475" s="440"/>
    </row>
    <row r="476" spans="1:12" ht="14.25" customHeight="1">
      <c r="A476" s="1"/>
      <c r="B476" s="72">
        <v>5</v>
      </c>
      <c r="C476" s="73" t="s">
        <v>103</v>
      </c>
      <c r="D476" s="74">
        <v>372</v>
      </c>
      <c r="E476" s="73" t="s">
        <v>49</v>
      </c>
      <c r="F476" s="73"/>
      <c r="G476" s="75">
        <f>D476/9322.69</f>
        <v>3.9902646124670024E-2</v>
      </c>
      <c r="H476" s="73"/>
      <c r="I476" s="76"/>
      <c r="J476" s="428">
        <f>G476*$H$459</f>
        <v>455688.21874373168</v>
      </c>
      <c r="K476" s="440"/>
      <c r="L476" s="440"/>
    </row>
    <row r="477" spans="1:12" ht="14.25" customHeight="1">
      <c r="A477" s="1"/>
      <c r="B477" s="34">
        <v>5.0999999999999996</v>
      </c>
      <c r="C477" s="46" t="s">
        <v>251</v>
      </c>
      <c r="D477" s="45"/>
      <c r="E477" s="46"/>
      <c r="F477" s="46"/>
      <c r="G477" s="40">
        <v>0.7</v>
      </c>
      <c r="H477" s="78"/>
      <c r="I477" s="79">
        <f t="shared" ref="I477:I479" si="109">G477*$J$476</f>
        <v>318981.75312061218</v>
      </c>
      <c r="J477" s="429"/>
      <c r="K477" s="440"/>
      <c r="L477" s="440"/>
    </row>
    <row r="478" spans="1:12" ht="14.25" customHeight="1">
      <c r="A478" s="1"/>
      <c r="B478" s="34">
        <v>5.2</v>
      </c>
      <c r="C478" s="46" t="s">
        <v>252</v>
      </c>
      <c r="D478" s="45"/>
      <c r="E478" s="46"/>
      <c r="F478" s="46"/>
      <c r="G478" s="40">
        <v>0.2</v>
      </c>
      <c r="H478" s="78"/>
      <c r="I478" s="79">
        <f t="shared" si="109"/>
        <v>91137.643748746341</v>
      </c>
      <c r="J478" s="429"/>
      <c r="K478" s="440"/>
      <c r="L478" s="440"/>
    </row>
    <row r="479" spans="1:12" ht="14.25" customHeight="1">
      <c r="A479" s="1"/>
      <c r="B479" s="34">
        <v>5.3</v>
      </c>
      <c r="C479" s="46" t="s">
        <v>253</v>
      </c>
      <c r="D479" s="45"/>
      <c r="E479" s="46"/>
      <c r="F479" s="46"/>
      <c r="G479" s="40">
        <v>0.1</v>
      </c>
      <c r="H479" s="78"/>
      <c r="I479" s="79">
        <f t="shared" si="109"/>
        <v>45568.82187437317</v>
      </c>
      <c r="J479" s="429"/>
      <c r="K479" s="440"/>
      <c r="L479" s="440"/>
    </row>
    <row r="480" spans="1:12" ht="14.25" customHeight="1">
      <c r="A480" s="1"/>
      <c r="B480" s="72">
        <v>6</v>
      </c>
      <c r="C480" s="73" t="s">
        <v>115</v>
      </c>
      <c r="D480" s="74">
        <v>1372</v>
      </c>
      <c r="E480" s="73" t="s">
        <v>49</v>
      </c>
      <c r="F480" s="73"/>
      <c r="G480" s="75">
        <f>D480/9322.69</f>
        <v>0.14716782387915933</v>
      </c>
      <c r="H480" s="73"/>
      <c r="I480" s="76"/>
      <c r="J480" s="428">
        <f>G480*$H$459</f>
        <v>1680656.5486999995</v>
      </c>
      <c r="K480" s="440"/>
      <c r="L480" s="440"/>
    </row>
    <row r="481" spans="1:12" ht="14.25" customHeight="1">
      <c r="A481" s="1"/>
      <c r="B481" s="34">
        <v>6.1</v>
      </c>
      <c r="C481" s="46" t="s">
        <v>251</v>
      </c>
      <c r="D481" s="45"/>
      <c r="E481" s="46"/>
      <c r="F481" s="46"/>
      <c r="G481" s="40">
        <v>0.7</v>
      </c>
      <c r="H481" s="78"/>
      <c r="I481" s="79">
        <f t="shared" ref="I481:I483" si="110">G481*$J$480</f>
        <v>1176459.5840899996</v>
      </c>
      <c r="J481" s="429"/>
      <c r="K481" s="440"/>
      <c r="L481" s="440"/>
    </row>
    <row r="482" spans="1:12" ht="14.25" customHeight="1">
      <c r="A482" s="1"/>
      <c r="B482" s="34">
        <v>6.2</v>
      </c>
      <c r="C482" s="46" t="s">
        <v>252</v>
      </c>
      <c r="D482" s="45"/>
      <c r="E482" s="46"/>
      <c r="F482" s="46"/>
      <c r="G482" s="40">
        <v>0.2</v>
      </c>
      <c r="H482" s="78"/>
      <c r="I482" s="79">
        <f t="shared" si="110"/>
        <v>336131.30973999994</v>
      </c>
      <c r="J482" s="429"/>
      <c r="K482" s="440"/>
      <c r="L482" s="440"/>
    </row>
    <row r="483" spans="1:12" ht="14.25" customHeight="1">
      <c r="A483" s="1"/>
      <c r="B483" s="34">
        <v>6.3</v>
      </c>
      <c r="C483" s="46" t="s">
        <v>253</v>
      </c>
      <c r="D483" s="45"/>
      <c r="E483" s="46"/>
      <c r="F483" s="46"/>
      <c r="G483" s="40">
        <v>0.1</v>
      </c>
      <c r="H483" s="78"/>
      <c r="I483" s="79">
        <f t="shared" si="110"/>
        <v>168065.65486999997</v>
      </c>
      <c r="J483" s="429"/>
      <c r="K483" s="440"/>
      <c r="L483" s="440"/>
    </row>
    <row r="484" spans="1:12" ht="14.25" customHeight="1">
      <c r="A484" s="1"/>
      <c r="B484" s="72">
        <v>7</v>
      </c>
      <c r="C484" s="73" t="s">
        <v>127</v>
      </c>
      <c r="D484" s="74">
        <v>1163</v>
      </c>
      <c r="E484" s="73" t="s">
        <v>49</v>
      </c>
      <c r="F484" s="73"/>
      <c r="G484" s="75">
        <f>D484/9322.69</f>
        <v>0.12474940172847107</v>
      </c>
      <c r="H484" s="73"/>
      <c r="I484" s="76"/>
      <c r="J484" s="428">
        <f>G484*$H$459</f>
        <v>1424638.1677391396</v>
      </c>
      <c r="K484" s="440"/>
      <c r="L484" s="440"/>
    </row>
    <row r="485" spans="1:12" ht="14.25" customHeight="1">
      <c r="A485" s="1"/>
      <c r="B485" s="34">
        <v>7.1</v>
      </c>
      <c r="C485" s="46" t="s">
        <v>251</v>
      </c>
      <c r="D485" s="45"/>
      <c r="E485" s="46"/>
      <c r="F485" s="46"/>
      <c r="G485" s="40">
        <v>0.7</v>
      </c>
      <c r="H485" s="78"/>
      <c r="I485" s="79">
        <f t="shared" ref="I485:I487" si="111">G485*$J$484</f>
        <v>997246.71741739765</v>
      </c>
      <c r="J485" s="429"/>
      <c r="K485" s="440"/>
      <c r="L485" s="440"/>
    </row>
    <row r="486" spans="1:12" ht="14.25" customHeight="1">
      <c r="A486" s="1"/>
      <c r="B486" s="34">
        <v>7.2</v>
      </c>
      <c r="C486" s="46" t="s">
        <v>252</v>
      </c>
      <c r="D486" s="45"/>
      <c r="E486" s="46"/>
      <c r="F486" s="46"/>
      <c r="G486" s="40">
        <v>0.2</v>
      </c>
      <c r="H486" s="78"/>
      <c r="I486" s="79">
        <f t="shared" si="111"/>
        <v>284927.63354782795</v>
      </c>
      <c r="J486" s="429"/>
      <c r="K486" s="440"/>
      <c r="L486" s="440"/>
    </row>
    <row r="487" spans="1:12" ht="14.25" customHeight="1" thickBot="1">
      <c r="A487" s="1"/>
      <c r="B487" s="48">
        <v>7.3</v>
      </c>
      <c r="C487" s="51" t="s">
        <v>253</v>
      </c>
      <c r="D487" s="50"/>
      <c r="E487" s="51"/>
      <c r="F487" s="51"/>
      <c r="G487" s="52">
        <v>0.1</v>
      </c>
      <c r="H487" s="109"/>
      <c r="I487" s="110">
        <f t="shared" si="111"/>
        <v>142463.81677391398</v>
      </c>
      <c r="J487" s="433"/>
      <c r="K487" s="440"/>
      <c r="L487" s="440"/>
    </row>
    <row r="488" spans="1:12" ht="9.75" customHeight="1" thickBot="1">
      <c r="A488" s="1"/>
      <c r="B488" s="127"/>
      <c r="C488" s="128"/>
      <c r="D488" s="1"/>
      <c r="E488" s="1"/>
      <c r="F488" s="1"/>
      <c r="G488" s="7"/>
      <c r="H488" s="7"/>
      <c r="I488" s="1"/>
      <c r="J488" s="435"/>
      <c r="K488" s="440"/>
      <c r="L488" s="440"/>
    </row>
    <row r="489" spans="1:12" ht="14.25" customHeight="1">
      <c r="A489" s="1"/>
      <c r="B489" s="103" t="s">
        <v>254</v>
      </c>
      <c r="C489" s="129" t="s">
        <v>255</v>
      </c>
      <c r="D489" s="104"/>
      <c r="E489" s="104"/>
      <c r="F489" s="130">
        <f>'Payment Schedule-RFI'!D16</f>
        <v>5.0000000000000001E-3</v>
      </c>
      <c r="G489" s="104"/>
      <c r="H489" s="106">
        <f>F489*$F$6</f>
        <v>5710000</v>
      </c>
      <c r="I489" s="106"/>
      <c r="J489" s="432"/>
      <c r="K489" s="440"/>
      <c r="L489" s="440"/>
    </row>
    <row r="490" spans="1:12" ht="14.25" customHeight="1">
      <c r="A490" s="1"/>
      <c r="B490" s="72">
        <v>1</v>
      </c>
      <c r="C490" s="73" t="s">
        <v>48</v>
      </c>
      <c r="D490" s="74">
        <v>759.85</v>
      </c>
      <c r="E490" s="73" t="s">
        <v>49</v>
      </c>
      <c r="F490" s="73"/>
      <c r="G490" s="75">
        <f>D490/9322.69</f>
        <v>8.1505445316748706E-2</v>
      </c>
      <c r="H490" s="73"/>
      <c r="I490" s="76"/>
      <c r="J490" s="428">
        <f>G490*$H$489</f>
        <v>465396.09275863512</v>
      </c>
      <c r="K490" s="440"/>
      <c r="L490" s="440"/>
    </row>
    <row r="491" spans="1:12" ht="14.25" customHeight="1">
      <c r="A491" s="1"/>
      <c r="B491" s="34">
        <v>1.1000000000000001</v>
      </c>
      <c r="C491" s="46" t="s">
        <v>251</v>
      </c>
      <c r="D491" s="45"/>
      <c r="E491" s="46"/>
      <c r="F491" s="46"/>
      <c r="G491" s="40">
        <v>0.7</v>
      </c>
      <c r="H491" s="78"/>
      <c r="I491" s="79">
        <f t="shared" ref="I491:I493" si="112">G491*$J$490</f>
        <v>325777.26493104454</v>
      </c>
      <c r="J491" s="429"/>
      <c r="K491" s="440"/>
      <c r="L491" s="440"/>
    </row>
    <row r="492" spans="1:12" ht="14.25" customHeight="1">
      <c r="A492" s="1"/>
      <c r="B492" s="34">
        <v>1.2</v>
      </c>
      <c r="C492" s="46" t="s">
        <v>252</v>
      </c>
      <c r="D492" s="45"/>
      <c r="E492" s="46"/>
      <c r="F492" s="46"/>
      <c r="G492" s="40">
        <v>0.2</v>
      </c>
      <c r="H492" s="78"/>
      <c r="I492" s="79">
        <f t="shared" si="112"/>
        <v>93079.218551727026</v>
      </c>
      <c r="J492" s="429"/>
      <c r="K492" s="440"/>
      <c r="L492" s="440"/>
    </row>
    <row r="493" spans="1:12" ht="14.25" customHeight="1">
      <c r="A493" s="1"/>
      <c r="B493" s="34">
        <v>1.3</v>
      </c>
      <c r="C493" s="46" t="s">
        <v>253</v>
      </c>
      <c r="D493" s="45"/>
      <c r="E493" s="46"/>
      <c r="F493" s="46"/>
      <c r="G493" s="40">
        <v>0.1</v>
      </c>
      <c r="H493" s="78"/>
      <c r="I493" s="79">
        <f t="shared" si="112"/>
        <v>46539.609275863513</v>
      </c>
      <c r="J493" s="429"/>
      <c r="K493" s="440"/>
      <c r="L493" s="440"/>
    </row>
    <row r="494" spans="1:12" ht="14.25" customHeight="1">
      <c r="A494" s="1"/>
      <c r="B494" s="72">
        <v>2</v>
      </c>
      <c r="C494" s="73" t="s">
        <v>67</v>
      </c>
      <c r="D494" s="74">
        <v>2001.58</v>
      </c>
      <c r="E494" s="73" t="s">
        <v>49</v>
      </c>
      <c r="F494" s="73"/>
      <c r="G494" s="75">
        <f>D494/9322.69</f>
        <v>0.21469983448983071</v>
      </c>
      <c r="H494" s="73"/>
      <c r="I494" s="76"/>
      <c r="J494" s="428">
        <f>G494*$H$489</f>
        <v>1225936.0549369333</v>
      </c>
      <c r="K494" s="440"/>
      <c r="L494" s="440"/>
    </row>
    <row r="495" spans="1:12" ht="14.25" customHeight="1">
      <c r="A495" s="1"/>
      <c r="B495" s="34">
        <v>2.1</v>
      </c>
      <c r="C495" s="46" t="s">
        <v>251</v>
      </c>
      <c r="D495" s="45"/>
      <c r="E495" s="46"/>
      <c r="F495" s="46"/>
      <c r="G495" s="40">
        <v>0.7</v>
      </c>
      <c r="H495" s="78"/>
      <c r="I495" s="79">
        <f t="shared" ref="I495:I497" si="113">G495*$J$494</f>
        <v>858155.23845585331</v>
      </c>
      <c r="J495" s="429"/>
      <c r="K495" s="440"/>
      <c r="L495" s="440"/>
    </row>
    <row r="496" spans="1:12" ht="14.25" customHeight="1">
      <c r="A496" s="1"/>
      <c r="B496" s="34">
        <v>2.2000000000000002</v>
      </c>
      <c r="C496" s="46" t="s">
        <v>252</v>
      </c>
      <c r="D496" s="45"/>
      <c r="E496" s="46"/>
      <c r="F496" s="46"/>
      <c r="G496" s="40">
        <v>0.2</v>
      </c>
      <c r="H496" s="78"/>
      <c r="I496" s="79">
        <f t="shared" si="113"/>
        <v>245187.21098738667</v>
      </c>
      <c r="J496" s="429"/>
      <c r="K496" s="440"/>
      <c r="L496" s="440"/>
    </row>
    <row r="497" spans="1:12" ht="14.25" customHeight="1">
      <c r="A497" s="1"/>
      <c r="B497" s="34">
        <v>2.2999999999999998</v>
      </c>
      <c r="C497" s="46" t="s">
        <v>253</v>
      </c>
      <c r="D497" s="45"/>
      <c r="E497" s="46"/>
      <c r="F497" s="46"/>
      <c r="G497" s="40">
        <v>0.1</v>
      </c>
      <c r="H497" s="78"/>
      <c r="I497" s="79">
        <f t="shared" si="113"/>
        <v>122593.60549369334</v>
      </c>
      <c r="J497" s="429"/>
      <c r="K497" s="440"/>
      <c r="L497" s="440"/>
    </row>
    <row r="498" spans="1:12" ht="14.25" customHeight="1">
      <c r="A498" s="1"/>
      <c r="B498" s="72">
        <v>3</v>
      </c>
      <c r="C498" s="73" t="s">
        <v>79</v>
      </c>
      <c r="D498" s="74">
        <v>300.26</v>
      </c>
      <c r="E498" s="73" t="s">
        <v>49</v>
      </c>
      <c r="F498" s="73"/>
      <c r="G498" s="75">
        <f>D498/9322.69</f>
        <v>3.2207442272562961E-2</v>
      </c>
      <c r="H498" s="73"/>
      <c r="I498" s="76"/>
      <c r="J498" s="428">
        <f>G498*$H$489</f>
        <v>183904.4953763345</v>
      </c>
      <c r="K498" s="440"/>
      <c r="L498" s="440"/>
    </row>
    <row r="499" spans="1:12" ht="14.25" customHeight="1">
      <c r="A499" s="1"/>
      <c r="B499" s="34">
        <v>3.1</v>
      </c>
      <c r="C499" s="46" t="s">
        <v>251</v>
      </c>
      <c r="D499" s="45"/>
      <c r="E499" s="46"/>
      <c r="F499" s="46"/>
      <c r="G499" s="40">
        <v>0.7</v>
      </c>
      <c r="H499" s="78"/>
      <c r="I499" s="79">
        <f t="shared" ref="I499:I501" si="114">G499*$J$498</f>
        <v>128733.14676343414</v>
      </c>
      <c r="J499" s="429"/>
      <c r="K499" s="440"/>
      <c r="L499" s="440"/>
    </row>
    <row r="500" spans="1:12" ht="14.25" customHeight="1">
      <c r="A500" s="1"/>
      <c r="B500" s="34">
        <v>3.2</v>
      </c>
      <c r="C500" s="46" t="s">
        <v>252</v>
      </c>
      <c r="D500" s="45"/>
      <c r="E500" s="46"/>
      <c r="F500" s="46"/>
      <c r="G500" s="40">
        <v>0.2</v>
      </c>
      <c r="H500" s="78"/>
      <c r="I500" s="79">
        <f t="shared" si="114"/>
        <v>36780.899075266898</v>
      </c>
      <c r="J500" s="429"/>
      <c r="K500" s="440"/>
      <c r="L500" s="440"/>
    </row>
    <row r="501" spans="1:12" ht="14.25" customHeight="1">
      <c r="A501" s="1"/>
      <c r="B501" s="34">
        <v>3.3</v>
      </c>
      <c r="C501" s="46" t="s">
        <v>253</v>
      </c>
      <c r="D501" s="45"/>
      <c r="E501" s="46"/>
      <c r="F501" s="46"/>
      <c r="G501" s="40">
        <v>0.1</v>
      </c>
      <c r="H501" s="78"/>
      <c r="I501" s="79">
        <f t="shared" si="114"/>
        <v>18390.449537633449</v>
      </c>
      <c r="J501" s="429"/>
      <c r="K501" s="440"/>
      <c r="L501" s="440"/>
    </row>
    <row r="502" spans="1:12" ht="14.25" customHeight="1">
      <c r="A502" s="1"/>
      <c r="B502" s="72">
        <v>4</v>
      </c>
      <c r="C502" s="73" t="s">
        <v>91</v>
      </c>
      <c r="D502" s="74">
        <v>3354</v>
      </c>
      <c r="E502" s="73" t="s">
        <v>49</v>
      </c>
      <c r="F502" s="73"/>
      <c r="G502" s="75">
        <f>D502/9322.69</f>
        <v>0.35976740618855713</v>
      </c>
      <c r="H502" s="73"/>
      <c r="I502" s="76"/>
      <c r="J502" s="428">
        <f>G502*$H$489</f>
        <v>2054271.8893366612</v>
      </c>
      <c r="K502" s="440"/>
      <c r="L502" s="440"/>
    </row>
    <row r="503" spans="1:12" ht="14.25" customHeight="1">
      <c r="A503" s="1"/>
      <c r="B503" s="34">
        <v>4.0999999999999996</v>
      </c>
      <c r="C503" s="46" t="s">
        <v>251</v>
      </c>
      <c r="D503" s="45"/>
      <c r="E503" s="46"/>
      <c r="F503" s="46"/>
      <c r="G503" s="40">
        <v>0.7</v>
      </c>
      <c r="H503" s="78"/>
      <c r="I503" s="79">
        <f t="shared" ref="I503:I505" si="115">G503*$J$502</f>
        <v>1437990.3225356627</v>
      </c>
      <c r="J503" s="429"/>
      <c r="K503" s="440"/>
      <c r="L503" s="440"/>
    </row>
    <row r="504" spans="1:12" ht="14.25" customHeight="1">
      <c r="A504" s="1"/>
      <c r="B504" s="34">
        <v>4.2</v>
      </c>
      <c r="C504" s="46" t="s">
        <v>252</v>
      </c>
      <c r="D504" s="45"/>
      <c r="E504" s="46"/>
      <c r="F504" s="46"/>
      <c r="G504" s="40">
        <v>0.2</v>
      </c>
      <c r="H504" s="78"/>
      <c r="I504" s="79">
        <f t="shared" si="115"/>
        <v>410854.37786733225</v>
      </c>
      <c r="J504" s="429"/>
      <c r="K504" s="440"/>
      <c r="L504" s="440"/>
    </row>
    <row r="505" spans="1:12" ht="14.25" customHeight="1">
      <c r="A505" s="1"/>
      <c r="B505" s="34">
        <v>4.3</v>
      </c>
      <c r="C505" s="46" t="s">
        <v>253</v>
      </c>
      <c r="D505" s="45"/>
      <c r="E505" s="46"/>
      <c r="F505" s="46"/>
      <c r="G505" s="40">
        <v>0.1</v>
      </c>
      <c r="H505" s="78"/>
      <c r="I505" s="79">
        <f t="shared" si="115"/>
        <v>205427.18893366613</v>
      </c>
      <c r="J505" s="429"/>
      <c r="K505" s="440"/>
      <c r="L505" s="440"/>
    </row>
    <row r="506" spans="1:12" ht="14.25" customHeight="1">
      <c r="A506" s="1"/>
      <c r="B506" s="72">
        <v>5</v>
      </c>
      <c r="C506" s="73" t="s">
        <v>103</v>
      </c>
      <c r="D506" s="74">
        <v>372</v>
      </c>
      <c r="E506" s="73" t="s">
        <v>49</v>
      </c>
      <c r="F506" s="73"/>
      <c r="G506" s="75">
        <f>D506/9322.69</f>
        <v>3.9902646124670024E-2</v>
      </c>
      <c r="H506" s="73"/>
      <c r="I506" s="76"/>
      <c r="J506" s="428">
        <f>G506*$H$489</f>
        <v>227844.10937186584</v>
      </c>
      <c r="K506" s="440"/>
      <c r="L506" s="440"/>
    </row>
    <row r="507" spans="1:12" ht="14.25" customHeight="1">
      <c r="A507" s="1"/>
      <c r="B507" s="34">
        <v>5.0999999999999996</v>
      </c>
      <c r="C507" s="46" t="s">
        <v>251</v>
      </c>
      <c r="D507" s="45"/>
      <c r="E507" s="46"/>
      <c r="F507" s="46"/>
      <c r="G507" s="40">
        <v>0.7</v>
      </c>
      <c r="H507" s="78"/>
      <c r="I507" s="79">
        <f t="shared" ref="I507:I509" si="116">G507*$J$506</f>
        <v>159490.87656030609</v>
      </c>
      <c r="J507" s="429"/>
      <c r="K507" s="440"/>
      <c r="L507" s="440"/>
    </row>
    <row r="508" spans="1:12" ht="14.25" customHeight="1">
      <c r="A508" s="1"/>
      <c r="B508" s="34">
        <v>5.2</v>
      </c>
      <c r="C508" s="46" t="s">
        <v>252</v>
      </c>
      <c r="D508" s="45"/>
      <c r="E508" s="46"/>
      <c r="F508" s="46"/>
      <c r="G508" s="40">
        <v>0.2</v>
      </c>
      <c r="H508" s="78"/>
      <c r="I508" s="79">
        <f t="shared" si="116"/>
        <v>45568.82187437317</v>
      </c>
      <c r="J508" s="429"/>
      <c r="K508" s="440"/>
      <c r="L508" s="440"/>
    </row>
    <row r="509" spans="1:12" ht="14.25" customHeight="1">
      <c r="A509" s="1"/>
      <c r="B509" s="34">
        <v>5.3</v>
      </c>
      <c r="C509" s="46" t="s">
        <v>253</v>
      </c>
      <c r="D509" s="45"/>
      <c r="E509" s="46"/>
      <c r="F509" s="46"/>
      <c r="G509" s="40">
        <v>0.1</v>
      </c>
      <c r="H509" s="78"/>
      <c r="I509" s="79">
        <f t="shared" si="116"/>
        <v>22784.410937186585</v>
      </c>
      <c r="J509" s="429"/>
      <c r="K509" s="440"/>
      <c r="L509" s="440"/>
    </row>
    <row r="510" spans="1:12" ht="14.25" customHeight="1">
      <c r="A510" s="1"/>
      <c r="B510" s="72">
        <v>6</v>
      </c>
      <c r="C510" s="73" t="s">
        <v>115</v>
      </c>
      <c r="D510" s="74">
        <v>1372</v>
      </c>
      <c r="E510" s="73" t="s">
        <v>49</v>
      </c>
      <c r="F510" s="73"/>
      <c r="G510" s="75">
        <f>D510/9322.69</f>
        <v>0.14716782387915933</v>
      </c>
      <c r="H510" s="73"/>
      <c r="I510" s="76"/>
      <c r="J510" s="428">
        <f>G510*$H$489</f>
        <v>840328.27434999973</v>
      </c>
      <c r="K510" s="440"/>
      <c r="L510" s="440"/>
    </row>
    <row r="511" spans="1:12" ht="14.25" customHeight="1">
      <c r="A511" s="1"/>
      <c r="B511" s="34">
        <v>6.1</v>
      </c>
      <c r="C511" s="46" t="s">
        <v>251</v>
      </c>
      <c r="D511" s="45"/>
      <c r="E511" s="46"/>
      <c r="F511" s="46"/>
      <c r="G511" s="40">
        <v>0.7</v>
      </c>
      <c r="H511" s="78"/>
      <c r="I511" s="79">
        <f t="shared" ref="I511:I513" si="117">G511*$J$510</f>
        <v>588229.79204499978</v>
      </c>
      <c r="J511" s="429"/>
      <c r="K511" s="440"/>
      <c r="L511" s="440"/>
    </row>
    <row r="512" spans="1:12" ht="14.25" customHeight="1">
      <c r="A512" s="1"/>
      <c r="B512" s="34">
        <v>6.2</v>
      </c>
      <c r="C512" s="46" t="s">
        <v>252</v>
      </c>
      <c r="D512" s="45"/>
      <c r="E512" s="46"/>
      <c r="F512" s="46"/>
      <c r="G512" s="40">
        <v>0.2</v>
      </c>
      <c r="H512" s="78"/>
      <c r="I512" s="79">
        <f t="shared" si="117"/>
        <v>168065.65486999997</v>
      </c>
      <c r="J512" s="429"/>
      <c r="K512" s="440"/>
      <c r="L512" s="440"/>
    </row>
    <row r="513" spans="1:12" ht="14.25" customHeight="1">
      <c r="A513" s="1"/>
      <c r="B513" s="34">
        <v>6.3</v>
      </c>
      <c r="C513" s="46" t="s">
        <v>253</v>
      </c>
      <c r="D513" s="45"/>
      <c r="E513" s="46"/>
      <c r="F513" s="46"/>
      <c r="G513" s="40">
        <v>0.1</v>
      </c>
      <c r="H513" s="78"/>
      <c r="I513" s="79">
        <f t="shared" si="117"/>
        <v>84032.827434999985</v>
      </c>
      <c r="J513" s="429"/>
      <c r="K513" s="440"/>
      <c r="L513" s="440"/>
    </row>
    <row r="514" spans="1:12" ht="14.25" customHeight="1">
      <c r="A514" s="1"/>
      <c r="B514" s="72">
        <v>7</v>
      </c>
      <c r="C514" s="73" t="s">
        <v>127</v>
      </c>
      <c r="D514" s="74">
        <v>1163</v>
      </c>
      <c r="E514" s="73" t="s">
        <v>49</v>
      </c>
      <c r="F514" s="73"/>
      <c r="G514" s="75">
        <f>D514/9322.69</f>
        <v>0.12474940172847107</v>
      </c>
      <c r="H514" s="73"/>
      <c r="I514" s="76"/>
      <c r="J514" s="428">
        <f>G514*$H$489</f>
        <v>712319.08386956982</v>
      </c>
      <c r="K514" s="440"/>
      <c r="L514" s="440"/>
    </row>
    <row r="515" spans="1:12" ht="14.25" customHeight="1">
      <c r="A515" s="1"/>
      <c r="B515" s="34">
        <v>7.1</v>
      </c>
      <c r="C515" s="46" t="s">
        <v>251</v>
      </c>
      <c r="D515" s="45"/>
      <c r="E515" s="46"/>
      <c r="F515" s="46"/>
      <c r="G515" s="40">
        <v>0.7</v>
      </c>
      <c r="H515" s="78"/>
      <c r="I515" s="79">
        <f t="shared" ref="I515:I517" si="118">G515*$J$514</f>
        <v>498623.35870869883</v>
      </c>
      <c r="J515" s="429"/>
      <c r="K515" s="440"/>
      <c r="L515" s="440"/>
    </row>
    <row r="516" spans="1:12" ht="14.25" customHeight="1">
      <c r="A516" s="1"/>
      <c r="B516" s="34">
        <v>7.2</v>
      </c>
      <c r="C516" s="46" t="s">
        <v>252</v>
      </c>
      <c r="D516" s="45"/>
      <c r="E516" s="46"/>
      <c r="F516" s="46"/>
      <c r="G516" s="40">
        <v>0.2</v>
      </c>
      <c r="H516" s="78"/>
      <c r="I516" s="79">
        <f t="shared" si="118"/>
        <v>142463.81677391398</v>
      </c>
      <c r="J516" s="429"/>
      <c r="K516" s="440"/>
      <c r="L516" s="440"/>
    </row>
    <row r="517" spans="1:12" ht="14.25" customHeight="1" thickBot="1">
      <c r="A517" s="1"/>
      <c r="B517" s="48">
        <v>7.3</v>
      </c>
      <c r="C517" s="51" t="s">
        <v>253</v>
      </c>
      <c r="D517" s="50"/>
      <c r="E517" s="51"/>
      <c r="F517" s="51"/>
      <c r="G517" s="52">
        <v>0.1</v>
      </c>
      <c r="H517" s="109"/>
      <c r="I517" s="110">
        <f t="shared" si="118"/>
        <v>71231.908386956988</v>
      </c>
      <c r="J517" s="433"/>
      <c r="K517" s="440"/>
      <c r="L517" s="440"/>
    </row>
    <row r="518" spans="1:12" ht="9.75" customHeight="1" thickBot="1">
      <c r="A518" s="1"/>
      <c r="B518" s="127"/>
      <c r="C518" s="128"/>
      <c r="D518" s="1"/>
      <c r="E518" s="1"/>
      <c r="F518" s="1"/>
      <c r="G518" s="7"/>
      <c r="H518" s="7"/>
      <c r="I518" s="1"/>
      <c r="J518" s="435"/>
      <c r="K518" s="440"/>
      <c r="L518" s="440"/>
    </row>
    <row r="519" spans="1:12" ht="14.25" customHeight="1">
      <c r="A519" s="1"/>
      <c r="B519" s="103" t="s">
        <v>256</v>
      </c>
      <c r="C519" s="129" t="s">
        <v>257</v>
      </c>
      <c r="D519" s="104"/>
      <c r="E519" s="104"/>
      <c r="F519" s="105">
        <f>'Payment Schedule-RFI'!D17</f>
        <v>0.01</v>
      </c>
      <c r="G519" s="104"/>
      <c r="H519" s="106">
        <f>F519*$F$6</f>
        <v>11420000</v>
      </c>
      <c r="I519" s="106"/>
      <c r="J519" s="432"/>
      <c r="K519" s="440"/>
      <c r="L519" s="440"/>
    </row>
    <row r="520" spans="1:12" ht="14.25" customHeight="1">
      <c r="A520" s="1"/>
      <c r="B520" s="72">
        <v>1</v>
      </c>
      <c r="C520" s="73" t="s">
        <v>48</v>
      </c>
      <c r="D520" s="74">
        <v>759.85</v>
      </c>
      <c r="E520" s="73" t="s">
        <v>49</v>
      </c>
      <c r="F520" s="73"/>
      <c r="G520" s="75">
        <f>D520/9322.69</f>
        <v>8.1505445316748706E-2</v>
      </c>
      <c r="H520" s="73"/>
      <c r="I520" s="76"/>
      <c r="J520" s="428">
        <f>G520*$H$519</f>
        <v>930792.18551727023</v>
      </c>
      <c r="K520" s="440"/>
      <c r="L520" s="440"/>
    </row>
    <row r="521" spans="1:12" ht="14.25" customHeight="1">
      <c r="A521" s="1"/>
      <c r="B521" s="34">
        <v>1.1000000000000001</v>
      </c>
      <c r="C521" s="46" t="s">
        <v>251</v>
      </c>
      <c r="D521" s="45"/>
      <c r="E521" s="46"/>
      <c r="F521" s="46"/>
      <c r="G521" s="40">
        <v>0.7</v>
      </c>
      <c r="H521" s="78"/>
      <c r="I521" s="79">
        <f t="shared" ref="I521:I523" si="119">G521*$J$520</f>
        <v>651554.52986208908</v>
      </c>
      <c r="J521" s="429"/>
      <c r="K521" s="440"/>
      <c r="L521" s="440"/>
    </row>
    <row r="522" spans="1:12" ht="14.25" customHeight="1">
      <c r="A522" s="1"/>
      <c r="B522" s="34">
        <v>1.2</v>
      </c>
      <c r="C522" s="46" t="s">
        <v>252</v>
      </c>
      <c r="D522" s="45"/>
      <c r="E522" s="46"/>
      <c r="F522" s="46"/>
      <c r="G522" s="40">
        <v>0.2</v>
      </c>
      <c r="H522" s="78"/>
      <c r="I522" s="79">
        <f t="shared" si="119"/>
        <v>186158.43710345405</v>
      </c>
      <c r="J522" s="429"/>
      <c r="K522" s="440"/>
      <c r="L522" s="440"/>
    </row>
    <row r="523" spans="1:12" ht="14.25" customHeight="1">
      <c r="A523" s="1"/>
      <c r="B523" s="34">
        <v>1.3</v>
      </c>
      <c r="C523" s="46" t="s">
        <v>253</v>
      </c>
      <c r="D523" s="45"/>
      <c r="E523" s="46"/>
      <c r="F523" s="46"/>
      <c r="G523" s="40">
        <v>0.1</v>
      </c>
      <c r="H523" s="78"/>
      <c r="I523" s="79">
        <f t="shared" si="119"/>
        <v>93079.218551727026</v>
      </c>
      <c r="J523" s="429"/>
      <c r="K523" s="440"/>
      <c r="L523" s="440"/>
    </row>
    <row r="524" spans="1:12" ht="14.25" customHeight="1">
      <c r="A524" s="1"/>
      <c r="B524" s="72">
        <v>2</v>
      </c>
      <c r="C524" s="73" t="s">
        <v>67</v>
      </c>
      <c r="D524" s="74">
        <v>2001.58</v>
      </c>
      <c r="E524" s="73" t="s">
        <v>49</v>
      </c>
      <c r="F524" s="73"/>
      <c r="G524" s="75">
        <f>D524/9322.69</f>
        <v>0.21469983448983071</v>
      </c>
      <c r="H524" s="73"/>
      <c r="I524" s="76"/>
      <c r="J524" s="428">
        <f>G524*$H$519</f>
        <v>2451872.1098738667</v>
      </c>
      <c r="K524" s="440"/>
      <c r="L524" s="440"/>
    </row>
    <row r="525" spans="1:12" ht="14.25" customHeight="1">
      <c r="A525" s="1"/>
      <c r="B525" s="34">
        <v>2.1</v>
      </c>
      <c r="C525" s="46" t="s">
        <v>251</v>
      </c>
      <c r="D525" s="45"/>
      <c r="E525" s="46"/>
      <c r="F525" s="46"/>
      <c r="G525" s="40">
        <v>0.7</v>
      </c>
      <c r="H525" s="78"/>
      <c r="I525" s="79">
        <f t="shared" ref="I525:I527" si="120">G525*$J$524</f>
        <v>1716310.4769117066</v>
      </c>
      <c r="J525" s="429"/>
      <c r="K525" s="440"/>
      <c r="L525" s="440"/>
    </row>
    <row r="526" spans="1:12" ht="14.25" customHeight="1">
      <c r="A526" s="1"/>
      <c r="B526" s="34">
        <v>2.2000000000000002</v>
      </c>
      <c r="C526" s="46" t="s">
        <v>252</v>
      </c>
      <c r="D526" s="45"/>
      <c r="E526" s="46"/>
      <c r="F526" s="46"/>
      <c r="G526" s="40">
        <v>0.2</v>
      </c>
      <c r="H526" s="78"/>
      <c r="I526" s="79">
        <f t="shared" si="120"/>
        <v>490374.42197477334</v>
      </c>
      <c r="J526" s="429"/>
      <c r="K526" s="440"/>
      <c r="L526" s="440"/>
    </row>
    <row r="527" spans="1:12" ht="14.25" customHeight="1">
      <c r="A527" s="1"/>
      <c r="B527" s="34">
        <v>2.2999999999999998</v>
      </c>
      <c r="C527" s="46" t="s">
        <v>253</v>
      </c>
      <c r="D527" s="45"/>
      <c r="E527" s="46"/>
      <c r="F527" s="46"/>
      <c r="G527" s="40">
        <v>0.1</v>
      </c>
      <c r="H527" s="78"/>
      <c r="I527" s="79">
        <f t="shared" si="120"/>
        <v>245187.21098738667</v>
      </c>
      <c r="J527" s="429"/>
      <c r="K527" s="440"/>
      <c r="L527" s="440"/>
    </row>
    <row r="528" spans="1:12" ht="14.25" customHeight="1">
      <c r="A528" s="1"/>
      <c r="B528" s="72">
        <v>3</v>
      </c>
      <c r="C528" s="73" t="s">
        <v>79</v>
      </c>
      <c r="D528" s="74">
        <v>300.26</v>
      </c>
      <c r="E528" s="73" t="s">
        <v>49</v>
      </c>
      <c r="F528" s="73"/>
      <c r="G528" s="75">
        <f>D528/9322.69</f>
        <v>3.2207442272562961E-2</v>
      </c>
      <c r="H528" s="73"/>
      <c r="I528" s="76"/>
      <c r="J528" s="428">
        <f>G528*$H$519</f>
        <v>367808.99075266899</v>
      </c>
      <c r="K528" s="440"/>
      <c r="L528" s="440"/>
    </row>
    <row r="529" spans="1:12" ht="14.25" customHeight="1">
      <c r="A529" s="1"/>
      <c r="B529" s="34">
        <v>3.1</v>
      </c>
      <c r="C529" s="46" t="s">
        <v>251</v>
      </c>
      <c r="D529" s="45"/>
      <c r="E529" s="46"/>
      <c r="F529" s="46"/>
      <c r="G529" s="40">
        <v>0.7</v>
      </c>
      <c r="H529" s="78"/>
      <c r="I529" s="79">
        <f t="shared" ref="I529:I531" si="121">G529*$J$528</f>
        <v>257466.29352686828</v>
      </c>
      <c r="J529" s="429"/>
      <c r="K529" s="440"/>
      <c r="L529" s="440"/>
    </row>
    <row r="530" spans="1:12" ht="14.25" customHeight="1">
      <c r="A530" s="1"/>
      <c r="B530" s="34">
        <v>3.2</v>
      </c>
      <c r="C530" s="46" t="s">
        <v>252</v>
      </c>
      <c r="D530" s="45"/>
      <c r="E530" s="46"/>
      <c r="F530" s="46"/>
      <c r="G530" s="40">
        <v>0.2</v>
      </c>
      <c r="H530" s="78"/>
      <c r="I530" s="79">
        <f t="shared" si="121"/>
        <v>73561.798150533796</v>
      </c>
      <c r="J530" s="429"/>
      <c r="K530" s="440"/>
      <c r="L530" s="440"/>
    </row>
    <row r="531" spans="1:12" ht="14.25" customHeight="1">
      <c r="A531" s="1"/>
      <c r="B531" s="34">
        <v>3.3</v>
      </c>
      <c r="C531" s="46" t="s">
        <v>253</v>
      </c>
      <c r="D531" s="45"/>
      <c r="E531" s="46"/>
      <c r="F531" s="46"/>
      <c r="G531" s="40">
        <v>0.1</v>
      </c>
      <c r="H531" s="78"/>
      <c r="I531" s="79">
        <f t="shared" si="121"/>
        <v>36780.899075266898</v>
      </c>
      <c r="J531" s="429"/>
      <c r="K531" s="440"/>
      <c r="L531" s="440"/>
    </row>
    <row r="532" spans="1:12" ht="14.25" customHeight="1">
      <c r="A532" s="1"/>
      <c r="B532" s="72">
        <v>4</v>
      </c>
      <c r="C532" s="73" t="s">
        <v>91</v>
      </c>
      <c r="D532" s="74">
        <v>3354</v>
      </c>
      <c r="E532" s="73" t="s">
        <v>49</v>
      </c>
      <c r="F532" s="73"/>
      <c r="G532" s="75">
        <f>D532/9322.69</f>
        <v>0.35976740618855713</v>
      </c>
      <c r="H532" s="73"/>
      <c r="I532" s="76"/>
      <c r="J532" s="428">
        <f>G532*$H$519</f>
        <v>4108543.7786733224</v>
      </c>
      <c r="K532" s="440"/>
      <c r="L532" s="440"/>
    </row>
    <row r="533" spans="1:12" ht="14.25" customHeight="1">
      <c r="A533" s="1"/>
      <c r="B533" s="34">
        <v>4.0999999999999996</v>
      </c>
      <c r="C533" s="46" t="s">
        <v>251</v>
      </c>
      <c r="D533" s="45"/>
      <c r="E533" s="46"/>
      <c r="F533" s="46"/>
      <c r="G533" s="40">
        <v>0.7</v>
      </c>
      <c r="H533" s="78"/>
      <c r="I533" s="79">
        <f t="shared" ref="I533:I535" si="122">G533*$J$532</f>
        <v>2875980.6450713254</v>
      </c>
      <c r="J533" s="429"/>
      <c r="K533" s="440"/>
      <c r="L533" s="440"/>
    </row>
    <row r="534" spans="1:12" ht="14.25" customHeight="1">
      <c r="A534" s="1"/>
      <c r="B534" s="34">
        <v>4.2</v>
      </c>
      <c r="C534" s="46" t="s">
        <v>252</v>
      </c>
      <c r="D534" s="45"/>
      <c r="E534" s="46"/>
      <c r="F534" s="46"/>
      <c r="G534" s="40">
        <v>0.2</v>
      </c>
      <c r="H534" s="78"/>
      <c r="I534" s="79">
        <f t="shared" si="122"/>
        <v>821708.7557346645</v>
      </c>
      <c r="J534" s="429"/>
      <c r="K534" s="440"/>
      <c r="L534" s="440"/>
    </row>
    <row r="535" spans="1:12" ht="14.25" customHeight="1">
      <c r="A535" s="1"/>
      <c r="B535" s="34">
        <v>4.3</v>
      </c>
      <c r="C535" s="46" t="s">
        <v>253</v>
      </c>
      <c r="D535" s="45"/>
      <c r="E535" s="46"/>
      <c r="F535" s="46"/>
      <c r="G535" s="40">
        <v>0.1</v>
      </c>
      <c r="H535" s="78"/>
      <c r="I535" s="79">
        <f t="shared" si="122"/>
        <v>410854.37786733225</v>
      </c>
      <c r="J535" s="429"/>
      <c r="K535" s="440"/>
      <c r="L535" s="440"/>
    </row>
    <row r="536" spans="1:12" ht="14.25" customHeight="1">
      <c r="A536" s="1"/>
      <c r="B536" s="72">
        <v>5</v>
      </c>
      <c r="C536" s="73" t="s">
        <v>103</v>
      </c>
      <c r="D536" s="74">
        <v>372</v>
      </c>
      <c r="E536" s="73" t="s">
        <v>49</v>
      </c>
      <c r="F536" s="73"/>
      <c r="G536" s="75">
        <f>D536/9322.69</f>
        <v>3.9902646124670024E-2</v>
      </c>
      <c r="H536" s="73"/>
      <c r="I536" s="76"/>
      <c r="J536" s="428">
        <f>G536*$H$519</f>
        <v>455688.21874373168</v>
      </c>
      <c r="K536" s="440"/>
      <c r="L536" s="440"/>
    </row>
    <row r="537" spans="1:12" ht="14.25" customHeight="1">
      <c r="A537" s="1"/>
      <c r="B537" s="34">
        <v>5.0999999999999996</v>
      </c>
      <c r="C537" s="46" t="s">
        <v>251</v>
      </c>
      <c r="D537" s="45"/>
      <c r="E537" s="46"/>
      <c r="F537" s="46"/>
      <c r="G537" s="40">
        <v>0.7</v>
      </c>
      <c r="H537" s="78"/>
      <c r="I537" s="79">
        <f t="shared" ref="I537:I539" si="123">G537*$J$536</f>
        <v>318981.75312061218</v>
      </c>
      <c r="J537" s="429"/>
      <c r="K537" s="440"/>
      <c r="L537" s="440"/>
    </row>
    <row r="538" spans="1:12" ht="14.25" customHeight="1">
      <c r="A538" s="1"/>
      <c r="B538" s="34">
        <v>5.2</v>
      </c>
      <c r="C538" s="46" t="s">
        <v>252</v>
      </c>
      <c r="D538" s="45"/>
      <c r="E538" s="46"/>
      <c r="F538" s="46"/>
      <c r="G538" s="40">
        <v>0.2</v>
      </c>
      <c r="H538" s="78"/>
      <c r="I538" s="79">
        <f t="shared" si="123"/>
        <v>91137.643748746341</v>
      </c>
      <c r="J538" s="429"/>
      <c r="K538" s="440"/>
      <c r="L538" s="440"/>
    </row>
    <row r="539" spans="1:12" ht="14.25" customHeight="1">
      <c r="A539" s="1"/>
      <c r="B539" s="34">
        <v>5.3</v>
      </c>
      <c r="C539" s="46" t="s">
        <v>253</v>
      </c>
      <c r="D539" s="45"/>
      <c r="E539" s="46"/>
      <c r="F539" s="46"/>
      <c r="G539" s="40">
        <v>0.1</v>
      </c>
      <c r="H539" s="78"/>
      <c r="I539" s="79">
        <f t="shared" si="123"/>
        <v>45568.82187437317</v>
      </c>
      <c r="J539" s="429"/>
      <c r="K539" s="440"/>
      <c r="L539" s="440"/>
    </row>
    <row r="540" spans="1:12" ht="14.25" customHeight="1">
      <c r="A540" s="1"/>
      <c r="B540" s="72">
        <v>6</v>
      </c>
      <c r="C540" s="73" t="s">
        <v>115</v>
      </c>
      <c r="D540" s="74">
        <v>1372</v>
      </c>
      <c r="E540" s="73" t="s">
        <v>49</v>
      </c>
      <c r="F540" s="73"/>
      <c r="G540" s="75">
        <f>D540/9322.69</f>
        <v>0.14716782387915933</v>
      </c>
      <c r="H540" s="73"/>
      <c r="I540" s="76"/>
      <c r="J540" s="428">
        <f>G540*$H$519</f>
        <v>1680656.5486999995</v>
      </c>
      <c r="K540" s="440"/>
      <c r="L540" s="440"/>
    </row>
    <row r="541" spans="1:12" ht="14.25" customHeight="1">
      <c r="A541" s="1"/>
      <c r="B541" s="34">
        <v>6.1</v>
      </c>
      <c r="C541" s="46" t="s">
        <v>251</v>
      </c>
      <c r="D541" s="45"/>
      <c r="E541" s="46"/>
      <c r="F541" s="46"/>
      <c r="G541" s="40">
        <v>0.7</v>
      </c>
      <c r="H541" s="78"/>
      <c r="I541" s="79">
        <f t="shared" ref="I541:I543" si="124">G541*$J$540</f>
        <v>1176459.5840899996</v>
      </c>
      <c r="J541" s="429"/>
      <c r="K541" s="440"/>
      <c r="L541" s="440"/>
    </row>
    <row r="542" spans="1:12" ht="14.25" customHeight="1">
      <c r="A542" s="1"/>
      <c r="B542" s="34">
        <v>6.2</v>
      </c>
      <c r="C542" s="46" t="s">
        <v>252</v>
      </c>
      <c r="D542" s="45"/>
      <c r="E542" s="46"/>
      <c r="F542" s="46"/>
      <c r="G542" s="40">
        <v>0.2</v>
      </c>
      <c r="H542" s="78"/>
      <c r="I542" s="79">
        <f t="shared" si="124"/>
        <v>336131.30973999994</v>
      </c>
      <c r="J542" s="429"/>
      <c r="K542" s="440"/>
      <c r="L542" s="440"/>
    </row>
    <row r="543" spans="1:12" ht="14.25" customHeight="1">
      <c r="A543" s="1"/>
      <c r="B543" s="34">
        <v>6.3</v>
      </c>
      <c r="C543" s="46" t="s">
        <v>253</v>
      </c>
      <c r="D543" s="45"/>
      <c r="E543" s="46"/>
      <c r="F543" s="46"/>
      <c r="G543" s="40">
        <v>0.1</v>
      </c>
      <c r="H543" s="78"/>
      <c r="I543" s="79">
        <f t="shared" si="124"/>
        <v>168065.65486999997</v>
      </c>
      <c r="J543" s="429"/>
      <c r="K543" s="440"/>
      <c r="L543" s="440"/>
    </row>
    <row r="544" spans="1:12" ht="14.25" customHeight="1">
      <c r="A544" s="1"/>
      <c r="B544" s="72">
        <v>7</v>
      </c>
      <c r="C544" s="73" t="s">
        <v>127</v>
      </c>
      <c r="D544" s="74">
        <v>1163</v>
      </c>
      <c r="E544" s="73" t="s">
        <v>49</v>
      </c>
      <c r="F544" s="73"/>
      <c r="G544" s="75">
        <f>D544/9322.69</f>
        <v>0.12474940172847107</v>
      </c>
      <c r="H544" s="73"/>
      <c r="I544" s="76"/>
      <c r="J544" s="428">
        <f>G544*$H$519</f>
        <v>1424638.1677391396</v>
      </c>
      <c r="K544" s="440"/>
      <c r="L544" s="440"/>
    </row>
    <row r="545" spans="1:12" ht="14.25" customHeight="1">
      <c r="A545" s="1"/>
      <c r="B545" s="34">
        <v>7.1</v>
      </c>
      <c r="C545" s="46" t="s">
        <v>251</v>
      </c>
      <c r="D545" s="45"/>
      <c r="E545" s="46"/>
      <c r="F545" s="46"/>
      <c r="G545" s="40">
        <v>0.7</v>
      </c>
      <c r="H545" s="78"/>
      <c r="I545" s="79">
        <f t="shared" ref="I545:I547" si="125">G545*$J$544</f>
        <v>997246.71741739765</v>
      </c>
      <c r="J545" s="429"/>
      <c r="K545" s="440"/>
      <c r="L545" s="440"/>
    </row>
    <row r="546" spans="1:12" ht="14.25" customHeight="1">
      <c r="A546" s="1"/>
      <c r="B546" s="34">
        <v>7.2</v>
      </c>
      <c r="C546" s="46" t="s">
        <v>252</v>
      </c>
      <c r="D546" s="45"/>
      <c r="E546" s="46"/>
      <c r="F546" s="46"/>
      <c r="G546" s="40">
        <v>0.2</v>
      </c>
      <c r="H546" s="78"/>
      <c r="I546" s="79">
        <f t="shared" si="125"/>
        <v>284927.63354782795</v>
      </c>
      <c r="J546" s="429"/>
      <c r="K546" s="440"/>
      <c r="L546" s="440"/>
    </row>
    <row r="547" spans="1:12" ht="14.25" customHeight="1" thickBot="1">
      <c r="A547" s="1"/>
      <c r="B547" s="48">
        <v>7.3</v>
      </c>
      <c r="C547" s="51" t="s">
        <v>253</v>
      </c>
      <c r="D547" s="50"/>
      <c r="E547" s="51"/>
      <c r="F547" s="51"/>
      <c r="G547" s="52">
        <v>0.1</v>
      </c>
      <c r="H547" s="109"/>
      <c r="I547" s="110">
        <f t="shared" si="125"/>
        <v>142463.81677391398</v>
      </c>
      <c r="J547" s="433"/>
      <c r="K547" s="440"/>
      <c r="L547" s="440"/>
    </row>
    <row r="548" spans="1:12" ht="9.75" customHeight="1" thickBot="1">
      <c r="A548" s="1"/>
      <c r="B548" s="127"/>
      <c r="C548" s="128"/>
      <c r="D548" s="1"/>
      <c r="E548" s="1"/>
      <c r="F548" s="1"/>
      <c r="G548" s="7"/>
      <c r="H548" s="7"/>
      <c r="I548" s="1"/>
      <c r="J548" s="435"/>
      <c r="K548" s="440"/>
      <c r="L548" s="440"/>
    </row>
    <row r="549" spans="1:12" ht="14.25" customHeight="1">
      <c r="A549" s="1"/>
      <c r="B549" s="103" t="s">
        <v>258</v>
      </c>
      <c r="C549" s="129" t="s">
        <v>259</v>
      </c>
      <c r="D549" s="104"/>
      <c r="E549" s="104"/>
      <c r="F549" s="130">
        <f>'Payment Schedule-RFI'!D18</f>
        <v>5.0000000000000001E-3</v>
      </c>
      <c r="G549" s="104"/>
      <c r="H549" s="106">
        <f>F549*$F$6</f>
        <v>5710000</v>
      </c>
      <c r="I549" s="106"/>
      <c r="J549" s="432"/>
      <c r="K549" s="440"/>
      <c r="L549" s="440"/>
    </row>
    <row r="550" spans="1:12" ht="14.25" customHeight="1">
      <c r="A550" s="1"/>
      <c r="B550" s="72">
        <v>1</v>
      </c>
      <c r="C550" s="73" t="s">
        <v>48</v>
      </c>
      <c r="D550" s="74">
        <v>759.85</v>
      </c>
      <c r="E550" s="73" t="s">
        <v>49</v>
      </c>
      <c r="F550" s="73"/>
      <c r="G550" s="75">
        <f>D550/9322.69</f>
        <v>8.1505445316748706E-2</v>
      </c>
      <c r="H550" s="73"/>
      <c r="I550" s="76"/>
      <c r="J550" s="428">
        <f>G550*$H$549</f>
        <v>465396.09275863512</v>
      </c>
      <c r="K550" s="440"/>
      <c r="L550" s="440"/>
    </row>
    <row r="551" spans="1:12" ht="14.25" customHeight="1">
      <c r="A551" s="1"/>
      <c r="B551" s="34">
        <v>1.1000000000000001</v>
      </c>
      <c r="C551" s="46" t="s">
        <v>251</v>
      </c>
      <c r="D551" s="45"/>
      <c r="E551" s="46"/>
      <c r="F551" s="46"/>
      <c r="G551" s="40">
        <v>0.7</v>
      </c>
      <c r="H551" s="78"/>
      <c r="I551" s="79">
        <f t="shared" ref="I551:I553" si="126">G551*$J$550</f>
        <v>325777.26493104454</v>
      </c>
      <c r="J551" s="429"/>
      <c r="K551" s="440"/>
      <c r="L551" s="440"/>
    </row>
    <row r="552" spans="1:12" ht="14.25" customHeight="1">
      <c r="A552" s="1"/>
      <c r="B552" s="34">
        <v>1.2</v>
      </c>
      <c r="C552" s="46" t="s">
        <v>252</v>
      </c>
      <c r="D552" s="45"/>
      <c r="E552" s="46"/>
      <c r="F552" s="46"/>
      <c r="G552" s="40">
        <v>0.2</v>
      </c>
      <c r="H552" s="78"/>
      <c r="I552" s="79">
        <f t="shared" si="126"/>
        <v>93079.218551727026</v>
      </c>
      <c r="J552" s="429"/>
      <c r="K552" s="440"/>
      <c r="L552" s="440"/>
    </row>
    <row r="553" spans="1:12" ht="14.25" customHeight="1">
      <c r="A553" s="1"/>
      <c r="B553" s="34">
        <v>1.3</v>
      </c>
      <c r="C553" s="46" t="s">
        <v>253</v>
      </c>
      <c r="D553" s="45"/>
      <c r="E553" s="46"/>
      <c r="F553" s="46"/>
      <c r="G553" s="40">
        <v>0.1</v>
      </c>
      <c r="H553" s="78"/>
      <c r="I553" s="79">
        <f t="shared" si="126"/>
        <v>46539.609275863513</v>
      </c>
      <c r="J553" s="429"/>
      <c r="K553" s="440"/>
      <c r="L553" s="440"/>
    </row>
    <row r="554" spans="1:12" ht="14.25" customHeight="1">
      <c r="A554" s="1"/>
      <c r="B554" s="72">
        <v>2</v>
      </c>
      <c r="C554" s="73" t="s">
        <v>67</v>
      </c>
      <c r="D554" s="74">
        <v>2001.58</v>
      </c>
      <c r="E554" s="73" t="s">
        <v>49</v>
      </c>
      <c r="F554" s="73"/>
      <c r="G554" s="75">
        <f>D554/9322.69</f>
        <v>0.21469983448983071</v>
      </c>
      <c r="H554" s="73"/>
      <c r="I554" s="76"/>
      <c r="J554" s="428">
        <f>G554*$H$549</f>
        <v>1225936.0549369333</v>
      </c>
      <c r="K554" s="440"/>
      <c r="L554" s="440"/>
    </row>
    <row r="555" spans="1:12" ht="14.25" customHeight="1">
      <c r="A555" s="1"/>
      <c r="B555" s="34">
        <v>2.1</v>
      </c>
      <c r="C555" s="46" t="s">
        <v>251</v>
      </c>
      <c r="D555" s="45"/>
      <c r="E555" s="46"/>
      <c r="F555" s="46"/>
      <c r="G555" s="40">
        <v>0.7</v>
      </c>
      <c r="H555" s="78"/>
      <c r="I555" s="79">
        <f t="shared" ref="I555:I557" si="127">G555*$J$554</f>
        <v>858155.23845585331</v>
      </c>
      <c r="J555" s="429"/>
      <c r="K555" s="440"/>
      <c r="L555" s="440"/>
    </row>
    <row r="556" spans="1:12" ht="14.25" customHeight="1">
      <c r="A556" s="1"/>
      <c r="B556" s="34">
        <v>2.2000000000000002</v>
      </c>
      <c r="C556" s="46" t="s">
        <v>252</v>
      </c>
      <c r="D556" s="45"/>
      <c r="E556" s="46"/>
      <c r="F556" s="46"/>
      <c r="G556" s="40">
        <v>0.2</v>
      </c>
      <c r="H556" s="78"/>
      <c r="I556" s="79">
        <f t="shared" si="127"/>
        <v>245187.21098738667</v>
      </c>
      <c r="J556" s="429"/>
      <c r="K556" s="440"/>
      <c r="L556" s="440"/>
    </row>
    <row r="557" spans="1:12" ht="14.25" customHeight="1">
      <c r="A557" s="1"/>
      <c r="B557" s="34">
        <v>2.2999999999999998</v>
      </c>
      <c r="C557" s="46" t="s">
        <v>253</v>
      </c>
      <c r="D557" s="45"/>
      <c r="E557" s="46"/>
      <c r="F557" s="46"/>
      <c r="G557" s="40">
        <v>0.1</v>
      </c>
      <c r="H557" s="78"/>
      <c r="I557" s="79">
        <f t="shared" si="127"/>
        <v>122593.60549369334</v>
      </c>
      <c r="J557" s="429"/>
      <c r="K557" s="440"/>
      <c r="L557" s="440"/>
    </row>
    <row r="558" spans="1:12" ht="14.25" customHeight="1">
      <c r="A558" s="1"/>
      <c r="B558" s="72">
        <v>3</v>
      </c>
      <c r="C558" s="73" t="s">
        <v>79</v>
      </c>
      <c r="D558" s="74">
        <v>300.26</v>
      </c>
      <c r="E558" s="73" t="s">
        <v>49</v>
      </c>
      <c r="F558" s="73"/>
      <c r="G558" s="75">
        <f>D558/9322.69</f>
        <v>3.2207442272562961E-2</v>
      </c>
      <c r="H558" s="73"/>
      <c r="I558" s="76"/>
      <c r="J558" s="428">
        <f>G558*$H$549</f>
        <v>183904.4953763345</v>
      </c>
      <c r="K558" s="440"/>
      <c r="L558" s="440"/>
    </row>
    <row r="559" spans="1:12" ht="14.25" customHeight="1">
      <c r="A559" s="1"/>
      <c r="B559" s="34">
        <v>3.1</v>
      </c>
      <c r="C559" s="46" t="s">
        <v>251</v>
      </c>
      <c r="D559" s="45"/>
      <c r="E559" s="46"/>
      <c r="F559" s="46"/>
      <c r="G559" s="40">
        <v>0.7</v>
      </c>
      <c r="H559" s="78"/>
      <c r="I559" s="79">
        <f t="shared" ref="I559:I561" si="128">G559*$J$558</f>
        <v>128733.14676343414</v>
      </c>
      <c r="J559" s="429"/>
      <c r="K559" s="440"/>
      <c r="L559" s="440"/>
    </row>
    <row r="560" spans="1:12" ht="14.25" customHeight="1">
      <c r="A560" s="1"/>
      <c r="B560" s="34">
        <v>3.2</v>
      </c>
      <c r="C560" s="46" t="s">
        <v>252</v>
      </c>
      <c r="D560" s="45"/>
      <c r="E560" s="46"/>
      <c r="F560" s="46"/>
      <c r="G560" s="40">
        <v>0.2</v>
      </c>
      <c r="H560" s="78"/>
      <c r="I560" s="79">
        <f t="shared" si="128"/>
        <v>36780.899075266898</v>
      </c>
      <c r="J560" s="429"/>
      <c r="K560" s="440"/>
      <c r="L560" s="440"/>
    </row>
    <row r="561" spans="1:12" ht="14.25" customHeight="1">
      <c r="A561" s="1"/>
      <c r="B561" s="34">
        <v>3.3</v>
      </c>
      <c r="C561" s="46" t="s">
        <v>253</v>
      </c>
      <c r="D561" s="45"/>
      <c r="E561" s="46"/>
      <c r="F561" s="46"/>
      <c r="G561" s="40">
        <v>0.1</v>
      </c>
      <c r="H561" s="78"/>
      <c r="I561" s="79">
        <f t="shared" si="128"/>
        <v>18390.449537633449</v>
      </c>
      <c r="J561" s="429"/>
      <c r="K561" s="440"/>
      <c r="L561" s="440"/>
    </row>
    <row r="562" spans="1:12" ht="14.25" customHeight="1">
      <c r="A562" s="1"/>
      <c r="B562" s="72">
        <v>4</v>
      </c>
      <c r="C562" s="73" t="s">
        <v>91</v>
      </c>
      <c r="D562" s="74">
        <v>3354</v>
      </c>
      <c r="E562" s="73" t="s">
        <v>49</v>
      </c>
      <c r="F562" s="73"/>
      <c r="G562" s="75">
        <f>D562/9322.69</f>
        <v>0.35976740618855713</v>
      </c>
      <c r="H562" s="73"/>
      <c r="I562" s="76"/>
      <c r="J562" s="428">
        <f>G562*$H$549</f>
        <v>2054271.8893366612</v>
      </c>
      <c r="K562" s="440"/>
      <c r="L562" s="440"/>
    </row>
    <row r="563" spans="1:12" ht="14.25" customHeight="1">
      <c r="A563" s="1"/>
      <c r="B563" s="34">
        <v>4.0999999999999996</v>
      </c>
      <c r="C563" s="46" t="s">
        <v>251</v>
      </c>
      <c r="D563" s="45"/>
      <c r="E563" s="46"/>
      <c r="F563" s="46"/>
      <c r="G563" s="40">
        <v>0.7</v>
      </c>
      <c r="H563" s="78"/>
      <c r="I563" s="79">
        <f t="shared" ref="I563:I565" si="129">G563*$J$562</f>
        <v>1437990.3225356627</v>
      </c>
      <c r="J563" s="429"/>
      <c r="K563" s="440"/>
      <c r="L563" s="440"/>
    </row>
    <row r="564" spans="1:12" ht="14.25" customHeight="1">
      <c r="A564" s="1"/>
      <c r="B564" s="34">
        <v>4.2</v>
      </c>
      <c r="C564" s="46" t="s">
        <v>252</v>
      </c>
      <c r="D564" s="45"/>
      <c r="E564" s="46"/>
      <c r="F564" s="46"/>
      <c r="G564" s="40">
        <v>0.2</v>
      </c>
      <c r="H564" s="78"/>
      <c r="I564" s="79">
        <f t="shared" si="129"/>
        <v>410854.37786733225</v>
      </c>
      <c r="J564" s="429"/>
      <c r="K564" s="440"/>
      <c r="L564" s="440"/>
    </row>
    <row r="565" spans="1:12" ht="14.25" customHeight="1">
      <c r="A565" s="1"/>
      <c r="B565" s="34">
        <v>4.3</v>
      </c>
      <c r="C565" s="46" t="s">
        <v>253</v>
      </c>
      <c r="D565" s="45"/>
      <c r="E565" s="46"/>
      <c r="F565" s="46"/>
      <c r="G565" s="40">
        <v>0.1</v>
      </c>
      <c r="H565" s="78"/>
      <c r="I565" s="79">
        <f t="shared" si="129"/>
        <v>205427.18893366613</v>
      </c>
      <c r="J565" s="429"/>
      <c r="K565" s="440"/>
      <c r="L565" s="440"/>
    </row>
    <row r="566" spans="1:12" ht="14.25" customHeight="1">
      <c r="A566" s="1"/>
      <c r="B566" s="72">
        <v>5</v>
      </c>
      <c r="C566" s="73" t="s">
        <v>103</v>
      </c>
      <c r="D566" s="74">
        <v>372</v>
      </c>
      <c r="E566" s="73" t="s">
        <v>49</v>
      </c>
      <c r="F566" s="73"/>
      <c r="G566" s="75">
        <f>D566/9322.69</f>
        <v>3.9902646124670024E-2</v>
      </c>
      <c r="H566" s="73"/>
      <c r="I566" s="76"/>
      <c r="J566" s="428">
        <f>G566*$H$549</f>
        <v>227844.10937186584</v>
      </c>
      <c r="K566" s="440"/>
      <c r="L566" s="440"/>
    </row>
    <row r="567" spans="1:12" ht="14.25" customHeight="1">
      <c r="A567" s="1"/>
      <c r="B567" s="34">
        <v>5.0999999999999996</v>
      </c>
      <c r="C567" s="46" t="s">
        <v>251</v>
      </c>
      <c r="D567" s="45"/>
      <c r="E567" s="46"/>
      <c r="F567" s="46"/>
      <c r="G567" s="40">
        <v>0.7</v>
      </c>
      <c r="H567" s="78"/>
      <c r="I567" s="79">
        <f t="shared" ref="I567:I569" si="130">G567*$J$566</f>
        <v>159490.87656030609</v>
      </c>
      <c r="J567" s="429"/>
      <c r="K567" s="440"/>
      <c r="L567" s="440"/>
    </row>
    <row r="568" spans="1:12" ht="14.25" customHeight="1">
      <c r="A568" s="1"/>
      <c r="B568" s="34">
        <v>5.2</v>
      </c>
      <c r="C568" s="46" t="s">
        <v>252</v>
      </c>
      <c r="D568" s="45"/>
      <c r="E568" s="46"/>
      <c r="F568" s="46"/>
      <c r="G568" s="40">
        <v>0.2</v>
      </c>
      <c r="H568" s="78"/>
      <c r="I568" s="79">
        <f t="shared" si="130"/>
        <v>45568.82187437317</v>
      </c>
      <c r="J568" s="429"/>
      <c r="K568" s="440"/>
      <c r="L568" s="440"/>
    </row>
    <row r="569" spans="1:12" ht="14.25" customHeight="1">
      <c r="A569" s="1"/>
      <c r="B569" s="34">
        <v>5.3</v>
      </c>
      <c r="C569" s="46" t="s">
        <v>253</v>
      </c>
      <c r="D569" s="45"/>
      <c r="E569" s="46"/>
      <c r="F569" s="46"/>
      <c r="G569" s="40">
        <v>0.1</v>
      </c>
      <c r="H569" s="78"/>
      <c r="I569" s="79">
        <f t="shared" si="130"/>
        <v>22784.410937186585</v>
      </c>
      <c r="J569" s="429"/>
      <c r="K569" s="440"/>
      <c r="L569" s="440"/>
    </row>
    <row r="570" spans="1:12" ht="14.25" customHeight="1">
      <c r="A570" s="1"/>
      <c r="B570" s="72">
        <v>6</v>
      </c>
      <c r="C570" s="73" t="s">
        <v>115</v>
      </c>
      <c r="D570" s="74">
        <v>1372</v>
      </c>
      <c r="E570" s="73" t="s">
        <v>49</v>
      </c>
      <c r="F570" s="73"/>
      <c r="G570" s="75">
        <f>D570/9322.69</f>
        <v>0.14716782387915933</v>
      </c>
      <c r="H570" s="73"/>
      <c r="I570" s="76"/>
      <c r="J570" s="428">
        <f>G570*$H$549</f>
        <v>840328.27434999973</v>
      </c>
      <c r="K570" s="440"/>
      <c r="L570" s="440"/>
    </row>
    <row r="571" spans="1:12" ht="14.25" customHeight="1">
      <c r="A571" s="1"/>
      <c r="B571" s="34">
        <v>6.1</v>
      </c>
      <c r="C571" s="46" t="s">
        <v>251</v>
      </c>
      <c r="D571" s="45"/>
      <c r="E571" s="46"/>
      <c r="F571" s="46"/>
      <c r="G571" s="40">
        <v>0.7</v>
      </c>
      <c r="H571" s="78"/>
      <c r="I571" s="79">
        <f t="shared" ref="I571:I573" si="131">G571*$J$570</f>
        <v>588229.79204499978</v>
      </c>
      <c r="J571" s="429"/>
      <c r="K571" s="440"/>
      <c r="L571" s="440"/>
    </row>
    <row r="572" spans="1:12" ht="14.25" customHeight="1">
      <c r="A572" s="1"/>
      <c r="B572" s="34">
        <v>6.2</v>
      </c>
      <c r="C572" s="46" t="s">
        <v>252</v>
      </c>
      <c r="D572" s="45"/>
      <c r="E572" s="46"/>
      <c r="F572" s="46"/>
      <c r="G572" s="40">
        <v>0.2</v>
      </c>
      <c r="H572" s="78"/>
      <c r="I572" s="79">
        <f t="shared" si="131"/>
        <v>168065.65486999997</v>
      </c>
      <c r="J572" s="429"/>
      <c r="K572" s="440"/>
      <c r="L572" s="440"/>
    </row>
    <row r="573" spans="1:12" ht="14.25" customHeight="1">
      <c r="A573" s="1"/>
      <c r="B573" s="34">
        <v>6.3</v>
      </c>
      <c r="C573" s="46" t="s">
        <v>253</v>
      </c>
      <c r="D573" s="45"/>
      <c r="E573" s="46"/>
      <c r="F573" s="46"/>
      <c r="G573" s="40">
        <v>0.1</v>
      </c>
      <c r="H573" s="78"/>
      <c r="I573" s="79">
        <f t="shared" si="131"/>
        <v>84032.827434999985</v>
      </c>
      <c r="J573" s="429"/>
      <c r="K573" s="440"/>
      <c r="L573" s="440"/>
    </row>
    <row r="574" spans="1:12" ht="14.25" customHeight="1">
      <c r="A574" s="1"/>
      <c r="B574" s="72">
        <v>7</v>
      </c>
      <c r="C574" s="73" t="s">
        <v>127</v>
      </c>
      <c r="D574" s="74">
        <v>1163</v>
      </c>
      <c r="E574" s="73" t="s">
        <v>49</v>
      </c>
      <c r="F574" s="73"/>
      <c r="G574" s="75">
        <f>D574/9322.69</f>
        <v>0.12474940172847107</v>
      </c>
      <c r="H574" s="73"/>
      <c r="I574" s="76"/>
      <c r="J574" s="428">
        <f>G574*$H$549</f>
        <v>712319.08386956982</v>
      </c>
      <c r="K574" s="440"/>
      <c r="L574" s="440"/>
    </row>
    <row r="575" spans="1:12" ht="14.25" customHeight="1">
      <c r="A575" s="1"/>
      <c r="B575" s="34">
        <v>7.1</v>
      </c>
      <c r="C575" s="46" t="s">
        <v>251</v>
      </c>
      <c r="D575" s="45"/>
      <c r="E575" s="46"/>
      <c r="F575" s="46"/>
      <c r="G575" s="40">
        <v>0.7</v>
      </c>
      <c r="H575" s="78"/>
      <c r="I575" s="79">
        <f t="shared" ref="I575:I577" si="132">G575*$J$574</f>
        <v>498623.35870869883</v>
      </c>
      <c r="J575" s="429"/>
      <c r="K575" s="440"/>
      <c r="L575" s="440"/>
    </row>
    <row r="576" spans="1:12" ht="14.25" customHeight="1">
      <c r="A576" s="1"/>
      <c r="B576" s="34">
        <v>7.2</v>
      </c>
      <c r="C576" s="46" t="s">
        <v>252</v>
      </c>
      <c r="D576" s="45"/>
      <c r="E576" s="46"/>
      <c r="F576" s="46"/>
      <c r="G576" s="40">
        <v>0.2</v>
      </c>
      <c r="H576" s="78"/>
      <c r="I576" s="79">
        <f t="shared" si="132"/>
        <v>142463.81677391398</v>
      </c>
      <c r="J576" s="429"/>
      <c r="K576" s="440"/>
      <c r="L576" s="440"/>
    </row>
    <row r="577" spans="1:12" ht="14.25" customHeight="1" thickBot="1">
      <c r="A577" s="1"/>
      <c r="B577" s="48">
        <v>7.3</v>
      </c>
      <c r="C577" s="51" t="s">
        <v>253</v>
      </c>
      <c r="D577" s="50"/>
      <c r="E577" s="51"/>
      <c r="F577" s="51"/>
      <c r="G577" s="52">
        <v>0.1</v>
      </c>
      <c r="H577" s="109"/>
      <c r="I577" s="110">
        <f t="shared" si="132"/>
        <v>71231.908386956988</v>
      </c>
      <c r="J577" s="433"/>
      <c r="K577" s="440"/>
      <c r="L577" s="440"/>
    </row>
    <row r="578" spans="1:12" ht="9.75" customHeight="1" thickBot="1">
      <c r="A578" s="1"/>
      <c r="B578" s="127"/>
      <c r="C578" s="128"/>
      <c r="D578" s="1"/>
      <c r="E578" s="1"/>
      <c r="F578" s="1"/>
      <c r="G578" s="7"/>
      <c r="H578" s="7"/>
      <c r="I578" s="1"/>
      <c r="J578" s="435"/>
      <c r="K578" s="440"/>
      <c r="L578" s="440"/>
    </row>
    <row r="579" spans="1:12" ht="14.25" customHeight="1">
      <c r="A579" s="1"/>
      <c r="B579" s="131">
        <v>2.2000000000000002</v>
      </c>
      <c r="C579" s="132" t="s">
        <v>260</v>
      </c>
      <c r="D579" s="133"/>
      <c r="E579" s="133"/>
      <c r="F579" s="134"/>
      <c r="G579" s="135"/>
      <c r="H579" s="136"/>
      <c r="I579" s="136"/>
      <c r="J579" s="436"/>
      <c r="K579" s="440"/>
      <c r="L579" s="440"/>
    </row>
    <row r="580" spans="1:12" ht="14.25" customHeight="1">
      <c r="A580" s="1"/>
      <c r="B580" s="68" t="s">
        <v>46</v>
      </c>
      <c r="C580" s="138" t="s">
        <v>261</v>
      </c>
      <c r="D580" s="139"/>
      <c r="E580" s="139"/>
      <c r="F580" s="29">
        <f>'Payment Schedule-RFI'!D20</f>
        <v>0.02</v>
      </c>
      <c r="G580" s="29"/>
      <c r="H580" s="70">
        <f>F580*$F$6</f>
        <v>22840000</v>
      </c>
      <c r="I580" s="70"/>
      <c r="J580" s="427"/>
      <c r="K580" s="440"/>
      <c r="L580" s="440"/>
    </row>
    <row r="581" spans="1:12" ht="14.25" customHeight="1">
      <c r="A581" s="1"/>
      <c r="B581" s="72">
        <v>1</v>
      </c>
      <c r="C581" s="73" t="s">
        <v>262</v>
      </c>
      <c r="D581" s="74">
        <f>(37*12)+(37*6)</f>
        <v>666</v>
      </c>
      <c r="E581" s="73" t="s">
        <v>49</v>
      </c>
      <c r="F581" s="73"/>
      <c r="G581" s="75">
        <f>D581/2430</f>
        <v>0.27407407407407408</v>
      </c>
      <c r="H581" s="73"/>
      <c r="I581" s="76"/>
      <c r="J581" s="428">
        <f>G581*$H$580</f>
        <v>6259851.8518518517</v>
      </c>
      <c r="K581" s="440"/>
      <c r="L581" s="440"/>
    </row>
    <row r="582" spans="1:12" ht="14.25" customHeight="1">
      <c r="A582" s="1"/>
      <c r="B582" s="34">
        <v>1.1000000000000001</v>
      </c>
      <c r="C582" s="46" t="s">
        <v>50</v>
      </c>
      <c r="D582" s="45"/>
      <c r="E582" s="46"/>
      <c r="F582" s="46"/>
      <c r="G582" s="40">
        <v>0.05</v>
      </c>
      <c r="H582" s="78"/>
      <c r="I582" s="79">
        <f t="shared" ref="I582:I586" si="133">G582*$J$581</f>
        <v>312992.59259259258</v>
      </c>
      <c r="J582" s="429"/>
      <c r="K582" s="440"/>
      <c r="L582" s="440"/>
    </row>
    <row r="583" spans="1:12" ht="14.25" customHeight="1">
      <c r="A583" s="1"/>
      <c r="B583" s="34">
        <v>1.2</v>
      </c>
      <c r="C583" s="46" t="s">
        <v>54</v>
      </c>
      <c r="D583" s="45"/>
      <c r="E583" s="46"/>
      <c r="F583" s="46"/>
      <c r="G583" s="40">
        <v>0.5</v>
      </c>
      <c r="H583" s="78"/>
      <c r="I583" s="79">
        <f t="shared" si="133"/>
        <v>3129925.9259259258</v>
      </c>
      <c r="J583" s="429"/>
      <c r="K583" s="440"/>
      <c r="L583" s="440"/>
    </row>
    <row r="584" spans="1:12" ht="14.25" customHeight="1">
      <c r="A584" s="1"/>
      <c r="B584" s="34">
        <v>1.3</v>
      </c>
      <c r="C584" s="46" t="s">
        <v>263</v>
      </c>
      <c r="D584" s="45"/>
      <c r="E584" s="46"/>
      <c r="F584" s="46"/>
      <c r="G584" s="40">
        <v>0.15</v>
      </c>
      <c r="H584" s="78"/>
      <c r="I584" s="79">
        <f t="shared" si="133"/>
        <v>938977.77777777775</v>
      </c>
      <c r="J584" s="429"/>
      <c r="K584" s="440"/>
      <c r="L584" s="440"/>
    </row>
    <row r="585" spans="1:12" ht="14.25" customHeight="1">
      <c r="A585" s="1"/>
      <c r="B585" s="34">
        <v>1.4</v>
      </c>
      <c r="C585" s="46" t="s">
        <v>264</v>
      </c>
      <c r="D585" s="45"/>
      <c r="E585" s="46"/>
      <c r="F585" s="46"/>
      <c r="G585" s="40">
        <v>0.25</v>
      </c>
      <c r="H585" s="78"/>
      <c r="I585" s="79">
        <f t="shared" si="133"/>
        <v>1564962.9629629629</v>
      </c>
      <c r="J585" s="429"/>
      <c r="K585" s="440"/>
      <c r="L585" s="440"/>
    </row>
    <row r="586" spans="1:12" ht="14.25" customHeight="1">
      <c r="A586" s="1"/>
      <c r="B586" s="34">
        <v>1.5</v>
      </c>
      <c r="C586" s="46" t="s">
        <v>62</v>
      </c>
      <c r="D586" s="45"/>
      <c r="E586" s="46"/>
      <c r="F586" s="46"/>
      <c r="G586" s="40">
        <v>0.05</v>
      </c>
      <c r="H586" s="78"/>
      <c r="I586" s="79">
        <f t="shared" si="133"/>
        <v>312992.59259259258</v>
      </c>
      <c r="J586" s="429"/>
      <c r="K586" s="440"/>
      <c r="L586" s="440"/>
    </row>
    <row r="587" spans="1:12" ht="14.25" customHeight="1">
      <c r="A587" s="1"/>
      <c r="B587" s="72">
        <v>2</v>
      </c>
      <c r="C587" s="73" t="s">
        <v>265</v>
      </c>
      <c r="D587" s="74">
        <f>63*7*4</f>
        <v>1764</v>
      </c>
      <c r="E587" s="73" t="s">
        <v>49</v>
      </c>
      <c r="F587" s="73"/>
      <c r="G587" s="75">
        <f>D587/2430</f>
        <v>0.72592592592592597</v>
      </c>
      <c r="H587" s="73"/>
      <c r="I587" s="76"/>
      <c r="J587" s="428">
        <f>G587*$H$580</f>
        <v>16580148.148148149</v>
      </c>
      <c r="K587" s="440"/>
      <c r="L587" s="440"/>
    </row>
    <row r="588" spans="1:12" ht="14.25" customHeight="1">
      <c r="A588" s="1"/>
      <c r="B588" s="34">
        <v>2.1</v>
      </c>
      <c r="C588" s="46" t="s">
        <v>50</v>
      </c>
      <c r="D588" s="45"/>
      <c r="E588" s="46"/>
      <c r="F588" s="46"/>
      <c r="G588" s="40">
        <v>0.05</v>
      </c>
      <c r="H588" s="78"/>
      <c r="I588" s="79">
        <f t="shared" ref="I588:I592" si="134">G588*$J$587</f>
        <v>829007.40740740753</v>
      </c>
      <c r="J588" s="429"/>
      <c r="K588" s="440"/>
      <c r="L588" s="440"/>
    </row>
    <row r="589" spans="1:12" ht="14.25" customHeight="1">
      <c r="A589" s="1"/>
      <c r="B589" s="34">
        <v>2.2000000000000002</v>
      </c>
      <c r="C589" s="46" t="s">
        <v>54</v>
      </c>
      <c r="D589" s="45"/>
      <c r="E589" s="46"/>
      <c r="F589" s="46"/>
      <c r="G589" s="40">
        <v>0.5</v>
      </c>
      <c r="H589" s="78"/>
      <c r="I589" s="79">
        <f t="shared" si="134"/>
        <v>8290074.0740740746</v>
      </c>
      <c r="J589" s="429"/>
      <c r="K589" s="440"/>
      <c r="L589" s="440"/>
    </row>
    <row r="590" spans="1:12" ht="14.25" customHeight="1">
      <c r="A590" s="1"/>
      <c r="B590" s="34">
        <v>2.2999999999999998</v>
      </c>
      <c r="C590" s="46" t="s">
        <v>263</v>
      </c>
      <c r="D590" s="45"/>
      <c r="E590" s="46"/>
      <c r="F590" s="46"/>
      <c r="G590" s="40">
        <v>0.15</v>
      </c>
      <c r="H590" s="78"/>
      <c r="I590" s="79">
        <f t="shared" si="134"/>
        <v>2487022.2222222225</v>
      </c>
      <c r="J590" s="429"/>
      <c r="K590" s="440"/>
      <c r="L590" s="440"/>
    </row>
    <row r="591" spans="1:12" ht="14.25" customHeight="1">
      <c r="A591" s="1"/>
      <c r="B591" s="34">
        <v>2.4</v>
      </c>
      <c r="C591" s="46" t="s">
        <v>264</v>
      </c>
      <c r="D591" s="45"/>
      <c r="E591" s="46"/>
      <c r="F591" s="46"/>
      <c r="G591" s="40">
        <v>0.25</v>
      </c>
      <c r="H591" s="78"/>
      <c r="I591" s="79">
        <f t="shared" si="134"/>
        <v>4145037.0370370373</v>
      </c>
      <c r="J591" s="429"/>
      <c r="K591" s="440"/>
      <c r="L591" s="440"/>
    </row>
    <row r="592" spans="1:12" ht="14.25" customHeight="1">
      <c r="A592" s="1"/>
      <c r="B592" s="34">
        <v>2.5</v>
      </c>
      <c r="C592" s="46" t="s">
        <v>62</v>
      </c>
      <c r="D592" s="45"/>
      <c r="E592" s="46"/>
      <c r="F592" s="46"/>
      <c r="G592" s="40">
        <v>0.05</v>
      </c>
      <c r="H592" s="78"/>
      <c r="I592" s="79">
        <f t="shared" si="134"/>
        <v>829007.40740740753</v>
      </c>
      <c r="J592" s="429"/>
      <c r="K592" s="440"/>
      <c r="L592" s="440"/>
    </row>
    <row r="593" spans="1:12" ht="14.25" customHeight="1">
      <c r="A593" s="1"/>
      <c r="B593" s="68" t="s">
        <v>139</v>
      </c>
      <c r="C593" s="138" t="s">
        <v>266</v>
      </c>
      <c r="D593" s="139"/>
      <c r="E593" s="139"/>
      <c r="F593" s="29">
        <f>'Payment Schedule-RFI'!D21</f>
        <v>0.03</v>
      </c>
      <c r="G593" s="29"/>
      <c r="H593" s="70">
        <f>F593*$F$6</f>
        <v>34260000</v>
      </c>
      <c r="I593" s="70"/>
      <c r="J593" s="427"/>
      <c r="K593" s="440"/>
      <c r="L593" s="440"/>
    </row>
    <row r="594" spans="1:12" ht="14.25" customHeight="1">
      <c r="A594" s="1"/>
      <c r="B594" s="72">
        <v>1</v>
      </c>
      <c r="C594" s="73" t="s">
        <v>262</v>
      </c>
      <c r="D594" s="74">
        <f>(37*12)+(37*6)</f>
        <v>666</v>
      </c>
      <c r="E594" s="73" t="s">
        <v>49</v>
      </c>
      <c r="F594" s="73"/>
      <c r="G594" s="75">
        <f>D594/2430</f>
        <v>0.27407407407407408</v>
      </c>
      <c r="H594" s="73"/>
      <c r="I594" s="76"/>
      <c r="J594" s="428">
        <f>G594*$H$593</f>
        <v>9389777.777777778</v>
      </c>
      <c r="K594" s="440"/>
      <c r="L594" s="440"/>
    </row>
    <row r="595" spans="1:12" ht="14.25" customHeight="1">
      <c r="A595" s="1"/>
      <c r="B595" s="34">
        <v>1.1000000000000001</v>
      </c>
      <c r="C595" s="46" t="s">
        <v>54</v>
      </c>
      <c r="D595" s="45"/>
      <c r="E595" s="46"/>
      <c r="F595" s="46"/>
      <c r="G595" s="40">
        <v>0.2</v>
      </c>
      <c r="H595" s="78"/>
      <c r="I595" s="79">
        <f t="shared" ref="I595:I599" si="135">G595*$J$594</f>
        <v>1877955.5555555557</v>
      </c>
      <c r="J595" s="429"/>
      <c r="K595" s="440"/>
      <c r="L595" s="440"/>
    </row>
    <row r="596" spans="1:12" ht="14.25" customHeight="1">
      <c r="A596" s="1"/>
      <c r="B596" s="34">
        <v>1.2</v>
      </c>
      <c r="C596" s="46" t="s">
        <v>55</v>
      </c>
      <c r="D596" s="45"/>
      <c r="E596" s="46"/>
      <c r="F596" s="46"/>
      <c r="G596" s="40">
        <v>0.1</v>
      </c>
      <c r="H596" s="78"/>
      <c r="I596" s="79">
        <f t="shared" si="135"/>
        <v>938977.77777777787</v>
      </c>
      <c r="J596" s="429"/>
      <c r="K596" s="440"/>
      <c r="L596" s="440"/>
    </row>
    <row r="597" spans="1:12" ht="14.25" customHeight="1">
      <c r="A597" s="1"/>
      <c r="B597" s="34">
        <v>1.3</v>
      </c>
      <c r="C597" s="46" t="s">
        <v>57</v>
      </c>
      <c r="D597" s="45"/>
      <c r="E597" s="46"/>
      <c r="F597" s="46"/>
      <c r="G597" s="40">
        <v>0.15</v>
      </c>
      <c r="H597" s="78"/>
      <c r="I597" s="79">
        <f t="shared" si="135"/>
        <v>1408466.6666666667</v>
      </c>
      <c r="J597" s="429"/>
      <c r="K597" s="440"/>
      <c r="L597" s="440"/>
    </row>
    <row r="598" spans="1:12" ht="14.25" customHeight="1">
      <c r="A598" s="1"/>
      <c r="B598" s="34">
        <v>1.4</v>
      </c>
      <c r="C598" s="46" t="s">
        <v>267</v>
      </c>
      <c r="D598" s="45"/>
      <c r="E598" s="46"/>
      <c r="F598" s="46"/>
      <c r="G598" s="40">
        <v>0.4</v>
      </c>
      <c r="H598" s="78"/>
      <c r="I598" s="79">
        <f t="shared" si="135"/>
        <v>3755911.1111111115</v>
      </c>
      <c r="J598" s="429"/>
      <c r="K598" s="440"/>
      <c r="L598" s="440"/>
    </row>
    <row r="599" spans="1:12" ht="14.25" customHeight="1">
      <c r="A599" s="1"/>
      <c r="B599" s="92" t="s">
        <v>40</v>
      </c>
      <c r="C599" s="66" t="s">
        <v>268</v>
      </c>
      <c r="D599" s="84"/>
      <c r="E599" s="66"/>
      <c r="F599" s="66"/>
      <c r="G599" s="88">
        <v>0.15</v>
      </c>
      <c r="H599" s="86"/>
      <c r="I599" s="87">
        <f t="shared" si="135"/>
        <v>1408466.6666666667</v>
      </c>
      <c r="J599" s="430"/>
      <c r="K599" s="440"/>
      <c r="L599" s="440"/>
    </row>
    <row r="600" spans="1:12" ht="14.25" customHeight="1">
      <c r="A600" s="1"/>
      <c r="B600" s="72">
        <v>2</v>
      </c>
      <c r="C600" s="73" t="s">
        <v>265</v>
      </c>
      <c r="D600" s="74">
        <f>63*7*4</f>
        <v>1764</v>
      </c>
      <c r="E600" s="73" t="s">
        <v>49</v>
      </c>
      <c r="F600" s="73"/>
      <c r="G600" s="75">
        <f>D600/2430</f>
        <v>0.72592592592592597</v>
      </c>
      <c r="H600" s="73"/>
      <c r="I600" s="76"/>
      <c r="J600" s="428">
        <f>G600*$H$593</f>
        <v>24870222.222222224</v>
      </c>
      <c r="K600" s="440"/>
      <c r="L600" s="440"/>
    </row>
    <row r="601" spans="1:12" ht="14.25" customHeight="1">
      <c r="A601" s="1"/>
      <c r="B601" s="34">
        <v>2.1</v>
      </c>
      <c r="C601" s="46" t="s">
        <v>54</v>
      </c>
      <c r="D601" s="45"/>
      <c r="E601" s="46"/>
      <c r="F601" s="46"/>
      <c r="G601" s="40">
        <v>0.2</v>
      </c>
      <c r="H601" s="78"/>
      <c r="I601" s="79">
        <f t="shared" ref="I601:I605" si="136">G601*$J$600</f>
        <v>4974044.444444445</v>
      </c>
      <c r="J601" s="429"/>
      <c r="K601" s="440"/>
      <c r="L601" s="440"/>
    </row>
    <row r="602" spans="1:12" ht="14.25" customHeight="1">
      <c r="A602" s="1"/>
      <c r="B602" s="34">
        <v>2.2000000000000002</v>
      </c>
      <c r="C602" s="46" t="s">
        <v>55</v>
      </c>
      <c r="D602" s="45"/>
      <c r="E602" s="46"/>
      <c r="F602" s="46"/>
      <c r="G602" s="40">
        <v>0.1</v>
      </c>
      <c r="H602" s="78"/>
      <c r="I602" s="79">
        <f t="shared" si="136"/>
        <v>2487022.2222222225</v>
      </c>
      <c r="J602" s="429"/>
      <c r="K602" s="440"/>
      <c r="L602" s="440"/>
    </row>
    <row r="603" spans="1:12" ht="14.25" customHeight="1">
      <c r="A603" s="1"/>
      <c r="B603" s="34">
        <v>2.2999999999999998</v>
      </c>
      <c r="C603" s="46" t="s">
        <v>57</v>
      </c>
      <c r="D603" s="45"/>
      <c r="E603" s="46"/>
      <c r="F603" s="46"/>
      <c r="G603" s="40">
        <v>0.15</v>
      </c>
      <c r="H603" s="78"/>
      <c r="I603" s="79">
        <f t="shared" si="136"/>
        <v>3730533.3333333335</v>
      </c>
      <c r="J603" s="429"/>
      <c r="K603" s="440"/>
      <c r="L603" s="440"/>
    </row>
    <row r="604" spans="1:12" ht="14.25" customHeight="1">
      <c r="A604" s="1"/>
      <c r="B604" s="34">
        <v>2.4</v>
      </c>
      <c r="C604" s="46" t="s">
        <v>267</v>
      </c>
      <c r="D604" s="45"/>
      <c r="E604" s="46"/>
      <c r="F604" s="46"/>
      <c r="G604" s="40">
        <v>0.4</v>
      </c>
      <c r="H604" s="78"/>
      <c r="I604" s="79">
        <f t="shared" si="136"/>
        <v>9948088.8888888899</v>
      </c>
      <c r="J604" s="429"/>
      <c r="K604" s="440"/>
      <c r="L604" s="440"/>
    </row>
    <row r="605" spans="1:12" ht="14.25" customHeight="1">
      <c r="A605" s="1"/>
      <c r="B605" s="92" t="s">
        <v>69</v>
      </c>
      <c r="C605" s="66" t="s">
        <v>268</v>
      </c>
      <c r="D605" s="84"/>
      <c r="E605" s="66"/>
      <c r="F605" s="66"/>
      <c r="G605" s="88">
        <v>0.15</v>
      </c>
      <c r="H605" s="86"/>
      <c r="I605" s="87">
        <f t="shared" si="136"/>
        <v>3730533.3333333335</v>
      </c>
      <c r="J605" s="430"/>
      <c r="K605" s="440"/>
      <c r="L605" s="440"/>
    </row>
    <row r="606" spans="1:12" ht="14.25" customHeight="1">
      <c r="A606" s="1"/>
      <c r="B606" s="68" t="s">
        <v>196</v>
      </c>
      <c r="C606" s="138" t="s">
        <v>269</v>
      </c>
      <c r="D606" s="140"/>
      <c r="E606" s="140"/>
      <c r="F606" s="29">
        <f>'Payment Schedule-RFI'!D22</f>
        <v>0.03</v>
      </c>
      <c r="G606" s="29"/>
      <c r="H606" s="70">
        <f>F606*$F$6</f>
        <v>34260000</v>
      </c>
      <c r="I606" s="70"/>
      <c r="J606" s="427"/>
      <c r="K606" s="440"/>
      <c r="L606" s="440"/>
    </row>
    <row r="607" spans="1:12" ht="14.25" customHeight="1">
      <c r="A607" s="1"/>
      <c r="B607" s="72">
        <v>1</v>
      </c>
      <c r="C607" s="73" t="s">
        <v>262</v>
      </c>
      <c r="D607" s="74">
        <f>(37*12)+(37*6)</f>
        <v>666</v>
      </c>
      <c r="E607" s="73" t="s">
        <v>49</v>
      </c>
      <c r="F607" s="73"/>
      <c r="G607" s="75">
        <f>D607/2430</f>
        <v>0.27407407407407408</v>
      </c>
      <c r="H607" s="73"/>
      <c r="I607" s="76"/>
      <c r="J607" s="428">
        <f>G607*$H$606</f>
        <v>9389777.777777778</v>
      </c>
      <c r="K607" s="440"/>
      <c r="L607" s="440"/>
    </row>
    <row r="608" spans="1:12" ht="14.25" customHeight="1">
      <c r="A608" s="1"/>
      <c r="B608" s="34">
        <v>1.1000000000000001</v>
      </c>
      <c r="C608" s="46" t="s">
        <v>270</v>
      </c>
      <c r="D608" s="45"/>
      <c r="E608" s="46"/>
      <c r="F608" s="46"/>
      <c r="G608" s="40">
        <v>0.43</v>
      </c>
      <c r="H608" s="78"/>
      <c r="I608" s="79">
        <f t="shared" ref="I608:I611" si="137">G608*$J$607</f>
        <v>4037604.4444444445</v>
      </c>
      <c r="J608" s="429"/>
      <c r="K608" s="440"/>
      <c r="L608" s="440"/>
    </row>
    <row r="609" spans="1:12" ht="14.25" customHeight="1">
      <c r="A609" s="1"/>
      <c r="B609" s="92" t="s">
        <v>17</v>
      </c>
      <c r="C609" s="141" t="s">
        <v>271</v>
      </c>
      <c r="D609" s="93"/>
      <c r="E609" s="142"/>
      <c r="F609" s="94"/>
      <c r="G609" s="88">
        <v>0.17</v>
      </c>
      <c r="H609" s="86"/>
      <c r="I609" s="87">
        <f t="shared" si="137"/>
        <v>1596262.2222222225</v>
      </c>
      <c r="J609" s="430"/>
      <c r="K609" s="440"/>
      <c r="L609" s="440"/>
    </row>
    <row r="610" spans="1:12" ht="14.25" customHeight="1">
      <c r="A610" s="1"/>
      <c r="B610" s="34">
        <v>1.2</v>
      </c>
      <c r="C610" s="46" t="s">
        <v>272</v>
      </c>
      <c r="D610" s="45"/>
      <c r="E610" s="46"/>
      <c r="F610" s="46"/>
      <c r="G610" s="40">
        <v>0.28000000000000003</v>
      </c>
      <c r="H610" s="78"/>
      <c r="I610" s="79">
        <f t="shared" si="137"/>
        <v>2629137.777777778</v>
      </c>
      <c r="J610" s="429"/>
      <c r="K610" s="440"/>
      <c r="L610" s="440"/>
    </row>
    <row r="611" spans="1:12" ht="14.25" customHeight="1">
      <c r="A611" s="1"/>
      <c r="B611" s="92" t="s">
        <v>26</v>
      </c>
      <c r="C611" s="141" t="s">
        <v>271</v>
      </c>
      <c r="D611" s="93"/>
      <c r="E611" s="142"/>
      <c r="F611" s="94"/>
      <c r="G611" s="88">
        <v>0.12</v>
      </c>
      <c r="H611" s="86"/>
      <c r="I611" s="87">
        <f t="shared" si="137"/>
        <v>1126773.3333333333</v>
      </c>
      <c r="J611" s="430"/>
      <c r="K611" s="440"/>
      <c r="L611" s="440"/>
    </row>
    <row r="612" spans="1:12" ht="14.25" customHeight="1">
      <c r="A612" s="1"/>
      <c r="B612" s="72">
        <v>2</v>
      </c>
      <c r="C612" s="73" t="s">
        <v>265</v>
      </c>
      <c r="D612" s="74">
        <f>63*7*4</f>
        <v>1764</v>
      </c>
      <c r="E612" s="73" t="s">
        <v>49</v>
      </c>
      <c r="F612" s="73"/>
      <c r="G612" s="75">
        <f>D612/2430</f>
        <v>0.72592592592592597</v>
      </c>
      <c r="H612" s="73"/>
      <c r="I612" s="76"/>
      <c r="J612" s="428">
        <f>G612*$H$606</f>
        <v>24870222.222222224</v>
      </c>
      <c r="K612" s="440"/>
      <c r="L612" s="440"/>
    </row>
    <row r="613" spans="1:12" ht="14.25" customHeight="1">
      <c r="A613" s="1"/>
      <c r="B613" s="34">
        <v>2.1</v>
      </c>
      <c r="C613" s="46" t="s">
        <v>199</v>
      </c>
      <c r="D613" s="45"/>
      <c r="E613" s="46"/>
      <c r="F613" s="46"/>
      <c r="G613" s="40">
        <v>0.25</v>
      </c>
      <c r="H613" s="78"/>
      <c r="I613" s="79">
        <f t="shared" ref="I613:I623" si="138">G613*$J$612</f>
        <v>6217555.555555556</v>
      </c>
      <c r="J613" s="429"/>
      <c r="K613" s="440"/>
      <c r="L613" s="440"/>
    </row>
    <row r="614" spans="1:12" ht="14.25" customHeight="1">
      <c r="A614" s="1"/>
      <c r="B614" s="92" t="s">
        <v>144</v>
      </c>
      <c r="C614" s="141" t="s">
        <v>200</v>
      </c>
      <c r="D614" s="93"/>
      <c r="E614" s="142"/>
      <c r="F614" s="94"/>
      <c r="G614" s="88">
        <v>0.03</v>
      </c>
      <c r="H614" s="86"/>
      <c r="I614" s="87">
        <f t="shared" si="138"/>
        <v>746106.66666666674</v>
      </c>
      <c r="J614" s="430"/>
      <c r="K614" s="440"/>
      <c r="L614" s="440"/>
    </row>
    <row r="615" spans="1:12" ht="14.25" customHeight="1">
      <c r="A615" s="1"/>
      <c r="B615" s="92" t="s">
        <v>145</v>
      </c>
      <c r="C615" s="141" t="s">
        <v>271</v>
      </c>
      <c r="D615" s="93"/>
      <c r="E615" s="142"/>
      <c r="F615" s="94"/>
      <c r="G615" s="88">
        <v>0.02</v>
      </c>
      <c r="H615" s="86"/>
      <c r="I615" s="87">
        <f t="shared" si="138"/>
        <v>497404.4444444445</v>
      </c>
      <c r="J615" s="430"/>
      <c r="K615" s="440"/>
      <c r="L615" s="440"/>
    </row>
    <row r="616" spans="1:12" ht="14.25" customHeight="1">
      <c r="A616" s="1"/>
      <c r="B616" s="34">
        <v>2.2000000000000002</v>
      </c>
      <c r="C616" s="46" t="s">
        <v>273</v>
      </c>
      <c r="D616" s="45"/>
      <c r="E616" s="46"/>
      <c r="F616" s="46"/>
      <c r="G616" s="40">
        <v>0.2</v>
      </c>
      <c r="H616" s="78"/>
      <c r="I616" s="79">
        <f t="shared" si="138"/>
        <v>4974044.444444445</v>
      </c>
      <c r="J616" s="429"/>
      <c r="K616" s="440"/>
      <c r="L616" s="440"/>
    </row>
    <row r="617" spans="1:12" ht="14.25" customHeight="1">
      <c r="A617" s="1"/>
      <c r="B617" s="92" t="s">
        <v>147</v>
      </c>
      <c r="C617" s="141" t="s">
        <v>271</v>
      </c>
      <c r="D617" s="93"/>
      <c r="E617" s="142"/>
      <c r="F617" s="94"/>
      <c r="G617" s="88">
        <v>0.05</v>
      </c>
      <c r="H617" s="86"/>
      <c r="I617" s="87">
        <f t="shared" si="138"/>
        <v>1243511.1111111112</v>
      </c>
      <c r="J617" s="430"/>
      <c r="K617" s="440"/>
      <c r="L617" s="440"/>
    </row>
    <row r="618" spans="1:12" ht="14.25" customHeight="1">
      <c r="A618" s="1"/>
      <c r="B618" s="34">
        <v>2.2999999999999998</v>
      </c>
      <c r="C618" s="46" t="s">
        <v>274</v>
      </c>
      <c r="D618" s="45"/>
      <c r="E618" s="46"/>
      <c r="F618" s="46"/>
      <c r="G618" s="40">
        <v>0.15</v>
      </c>
      <c r="H618" s="78"/>
      <c r="I618" s="79">
        <f t="shared" si="138"/>
        <v>3730533.3333333335</v>
      </c>
      <c r="J618" s="429"/>
      <c r="K618" s="440"/>
      <c r="L618" s="440"/>
    </row>
    <row r="619" spans="1:12" ht="14.25" customHeight="1">
      <c r="A619" s="1"/>
      <c r="B619" s="92" t="s">
        <v>215</v>
      </c>
      <c r="C619" s="141" t="s">
        <v>271</v>
      </c>
      <c r="D619" s="93"/>
      <c r="E619" s="142"/>
      <c r="F619" s="94"/>
      <c r="G619" s="88">
        <v>0.05</v>
      </c>
      <c r="H619" s="86"/>
      <c r="I619" s="87">
        <f t="shared" si="138"/>
        <v>1243511.1111111112</v>
      </c>
      <c r="J619" s="430"/>
      <c r="K619" s="440"/>
      <c r="L619" s="440"/>
    </row>
    <row r="620" spans="1:12" ht="14.25" customHeight="1">
      <c r="A620" s="1"/>
      <c r="B620" s="34">
        <v>2.4</v>
      </c>
      <c r="C620" s="46" t="s">
        <v>275</v>
      </c>
      <c r="D620" s="45"/>
      <c r="E620" s="46"/>
      <c r="F620" s="46"/>
      <c r="G620" s="40">
        <v>0.15</v>
      </c>
      <c r="H620" s="78"/>
      <c r="I620" s="79">
        <f t="shared" si="138"/>
        <v>3730533.3333333335</v>
      </c>
      <c r="J620" s="429"/>
      <c r="K620" s="440"/>
      <c r="L620" s="440"/>
    </row>
    <row r="621" spans="1:12" ht="14.25" customHeight="1">
      <c r="A621" s="1"/>
      <c r="B621" s="92" t="s">
        <v>69</v>
      </c>
      <c r="C621" s="141" t="s">
        <v>271</v>
      </c>
      <c r="D621" s="93"/>
      <c r="E621" s="142"/>
      <c r="F621" s="94"/>
      <c r="G621" s="88">
        <v>0.05</v>
      </c>
      <c r="H621" s="86"/>
      <c r="I621" s="87">
        <f t="shared" si="138"/>
        <v>1243511.1111111112</v>
      </c>
      <c r="J621" s="430"/>
      <c r="K621" s="440"/>
      <c r="L621" s="440"/>
    </row>
    <row r="622" spans="1:12" ht="14.25" customHeight="1">
      <c r="A622" s="1"/>
      <c r="B622" s="34">
        <v>2.5</v>
      </c>
      <c r="C622" s="46" t="s">
        <v>276</v>
      </c>
      <c r="D622" s="45"/>
      <c r="E622" s="46"/>
      <c r="F622" s="46"/>
      <c r="G622" s="40">
        <v>0.03</v>
      </c>
      <c r="H622" s="78"/>
      <c r="I622" s="79">
        <f t="shared" si="138"/>
        <v>746106.66666666674</v>
      </c>
      <c r="J622" s="429"/>
      <c r="K622" s="440"/>
      <c r="L622" s="440"/>
    </row>
    <row r="623" spans="1:12" ht="14.25" customHeight="1" thickBot="1">
      <c r="A623" s="1"/>
      <c r="B623" s="96" t="s">
        <v>73</v>
      </c>
      <c r="C623" s="143" t="s">
        <v>277</v>
      </c>
      <c r="D623" s="144"/>
      <c r="E623" s="145"/>
      <c r="F623" s="146"/>
      <c r="G623" s="101">
        <v>0.02</v>
      </c>
      <c r="H623" s="99"/>
      <c r="I623" s="100">
        <f t="shared" si="138"/>
        <v>497404.4444444445</v>
      </c>
      <c r="J623" s="431"/>
      <c r="K623" s="440"/>
      <c r="L623" s="440"/>
    </row>
    <row r="624" spans="1:12" ht="9.75" customHeight="1" thickBot="1">
      <c r="A624" s="1"/>
      <c r="B624" s="127"/>
      <c r="C624" s="128"/>
      <c r="D624" s="1"/>
      <c r="E624" s="1"/>
      <c r="F624" s="1"/>
      <c r="G624" s="7"/>
      <c r="H624" s="7"/>
      <c r="I624" s="1"/>
      <c r="J624" s="435"/>
      <c r="K624" s="440"/>
      <c r="L624" s="440"/>
    </row>
    <row r="625" spans="1:12" ht="14.25" customHeight="1">
      <c r="A625" s="1"/>
      <c r="B625" s="131">
        <v>2.2999999999999998</v>
      </c>
      <c r="C625" s="132" t="s">
        <v>278</v>
      </c>
      <c r="D625" s="133"/>
      <c r="E625" s="133"/>
      <c r="F625" s="133"/>
      <c r="G625" s="134"/>
      <c r="H625" s="147"/>
      <c r="I625" s="136"/>
      <c r="J625" s="436"/>
      <c r="K625" s="440"/>
      <c r="L625" s="440"/>
    </row>
    <row r="626" spans="1:12" ht="14.25" customHeight="1">
      <c r="A626" s="1"/>
      <c r="B626" s="68" t="s">
        <v>46</v>
      </c>
      <c r="C626" s="138" t="s">
        <v>261</v>
      </c>
      <c r="D626" s="139"/>
      <c r="E626" s="139"/>
      <c r="F626" s="148">
        <f>'Payment Schedule-RFI'!D24</f>
        <v>5.0000000000000001E-3</v>
      </c>
      <c r="G626" s="29"/>
      <c r="H626" s="70">
        <f>F626*$F$6</f>
        <v>5710000</v>
      </c>
      <c r="I626" s="70"/>
      <c r="J626" s="427"/>
      <c r="K626" s="440"/>
      <c r="L626" s="440"/>
    </row>
    <row r="627" spans="1:12" ht="14.25" customHeight="1">
      <c r="A627" s="1"/>
      <c r="B627" s="72">
        <v>1</v>
      </c>
      <c r="C627" s="73" t="s">
        <v>279</v>
      </c>
      <c r="D627" s="74">
        <v>910</v>
      </c>
      <c r="E627" s="73" t="s">
        <v>280</v>
      </c>
      <c r="F627" s="73"/>
      <c r="G627" s="75">
        <f>D627/958</f>
        <v>0.94989561586638827</v>
      </c>
      <c r="H627" s="73"/>
      <c r="I627" s="76"/>
      <c r="J627" s="428">
        <f>G627*$H$626</f>
        <v>5423903.9665970774</v>
      </c>
      <c r="K627" s="440"/>
      <c r="L627" s="440"/>
    </row>
    <row r="628" spans="1:12" ht="14.25" customHeight="1">
      <c r="A628" s="1"/>
      <c r="B628" s="34">
        <v>1.1000000000000001</v>
      </c>
      <c r="C628" s="46" t="s">
        <v>50</v>
      </c>
      <c r="D628" s="45"/>
      <c r="E628" s="46"/>
      <c r="F628" s="46"/>
      <c r="G628" s="40">
        <v>0.1</v>
      </c>
      <c r="H628" s="78"/>
      <c r="I628" s="79">
        <f t="shared" ref="I628:I632" si="139">G628*$J$627</f>
        <v>542390.39665970777</v>
      </c>
      <c r="J628" s="429"/>
      <c r="K628" s="440"/>
      <c r="L628" s="440"/>
    </row>
    <row r="629" spans="1:12" ht="14.25" customHeight="1">
      <c r="A629" s="1"/>
      <c r="B629" s="34">
        <v>1.2</v>
      </c>
      <c r="C629" s="46" t="s">
        <v>54</v>
      </c>
      <c r="D629" s="45"/>
      <c r="E629" s="46"/>
      <c r="F629" s="46"/>
      <c r="G629" s="40">
        <v>0.4</v>
      </c>
      <c r="H629" s="78"/>
      <c r="I629" s="79">
        <f t="shared" si="139"/>
        <v>2169561.5866388311</v>
      </c>
      <c r="J629" s="429"/>
      <c r="K629" s="440"/>
      <c r="L629" s="440"/>
    </row>
    <row r="630" spans="1:12" ht="14.25" customHeight="1">
      <c r="A630" s="1"/>
      <c r="B630" s="34">
        <v>1.3</v>
      </c>
      <c r="C630" s="46" t="s">
        <v>263</v>
      </c>
      <c r="D630" s="45"/>
      <c r="E630" s="46"/>
      <c r="F630" s="46"/>
      <c r="G630" s="40">
        <v>0.2</v>
      </c>
      <c r="H630" s="78"/>
      <c r="I630" s="79">
        <f t="shared" si="139"/>
        <v>1084780.7933194155</v>
      </c>
      <c r="J630" s="429"/>
      <c r="K630" s="440"/>
      <c r="L630" s="440"/>
    </row>
    <row r="631" spans="1:12" ht="14.25" customHeight="1">
      <c r="A631" s="1"/>
      <c r="B631" s="34">
        <v>1.4</v>
      </c>
      <c r="C631" s="46" t="s">
        <v>264</v>
      </c>
      <c r="D631" s="45"/>
      <c r="E631" s="46"/>
      <c r="F631" s="46"/>
      <c r="G631" s="40">
        <v>0.25</v>
      </c>
      <c r="H631" s="78"/>
      <c r="I631" s="79">
        <f t="shared" si="139"/>
        <v>1355975.9916492694</v>
      </c>
      <c r="J631" s="429"/>
      <c r="K631" s="440"/>
      <c r="L631" s="440"/>
    </row>
    <row r="632" spans="1:12" ht="14.25" customHeight="1">
      <c r="A632" s="1"/>
      <c r="B632" s="34">
        <v>1.5</v>
      </c>
      <c r="C632" s="46" t="s">
        <v>62</v>
      </c>
      <c r="D632" s="45"/>
      <c r="E632" s="46"/>
      <c r="F632" s="46"/>
      <c r="G632" s="40">
        <v>0.05</v>
      </c>
      <c r="H632" s="78"/>
      <c r="I632" s="79">
        <f t="shared" si="139"/>
        <v>271195.19832985388</v>
      </c>
      <c r="J632" s="429"/>
      <c r="K632" s="440"/>
      <c r="L632" s="440"/>
    </row>
    <row r="633" spans="1:12" ht="14.25" customHeight="1">
      <c r="A633" s="1"/>
      <c r="B633" s="72">
        <v>2</v>
      </c>
      <c r="C633" s="73" t="s">
        <v>281</v>
      </c>
      <c r="D633" s="74">
        <f>12*4</f>
        <v>48</v>
      </c>
      <c r="E633" s="73" t="s">
        <v>280</v>
      </c>
      <c r="F633" s="73"/>
      <c r="G633" s="75">
        <f>D633/958</f>
        <v>5.0104384133611693E-2</v>
      </c>
      <c r="H633" s="73"/>
      <c r="I633" s="76"/>
      <c r="J633" s="428">
        <f>G633*$H$626</f>
        <v>286096.03340292274</v>
      </c>
      <c r="K633" s="440"/>
      <c r="L633" s="440"/>
    </row>
    <row r="634" spans="1:12" ht="14.25" customHeight="1">
      <c r="A634" s="1"/>
      <c r="B634" s="34">
        <v>2.1</v>
      </c>
      <c r="C634" s="46" t="s">
        <v>50</v>
      </c>
      <c r="D634" s="45"/>
      <c r="E634" s="46"/>
      <c r="F634" s="46"/>
      <c r="G634" s="40">
        <v>0.1</v>
      </c>
      <c r="H634" s="78"/>
      <c r="I634" s="79">
        <f t="shared" ref="I634:I638" si="140">G634*$J$633</f>
        <v>28609.603340292277</v>
      </c>
      <c r="J634" s="429"/>
      <c r="K634" s="440"/>
      <c r="L634" s="440"/>
    </row>
    <row r="635" spans="1:12" ht="14.25" customHeight="1">
      <c r="A635" s="1"/>
      <c r="B635" s="34">
        <v>2.2000000000000002</v>
      </c>
      <c r="C635" s="46" t="s">
        <v>54</v>
      </c>
      <c r="D635" s="45"/>
      <c r="E635" s="46"/>
      <c r="F635" s="46"/>
      <c r="G635" s="40">
        <v>0.4</v>
      </c>
      <c r="H635" s="78"/>
      <c r="I635" s="79">
        <f t="shared" si="140"/>
        <v>114438.41336116911</v>
      </c>
      <c r="J635" s="429"/>
      <c r="K635" s="440"/>
      <c r="L635" s="440"/>
    </row>
    <row r="636" spans="1:12" ht="14.25" customHeight="1">
      <c r="A636" s="1"/>
      <c r="B636" s="34">
        <v>2.2999999999999998</v>
      </c>
      <c r="C636" s="46" t="s">
        <v>263</v>
      </c>
      <c r="D636" s="45"/>
      <c r="E636" s="46"/>
      <c r="F636" s="46"/>
      <c r="G636" s="40">
        <v>0.2</v>
      </c>
      <c r="H636" s="78"/>
      <c r="I636" s="79">
        <f t="shared" si="140"/>
        <v>57219.206680584553</v>
      </c>
      <c r="J636" s="429"/>
      <c r="K636" s="440"/>
      <c r="L636" s="440"/>
    </row>
    <row r="637" spans="1:12" ht="14.25" customHeight="1">
      <c r="A637" s="1"/>
      <c r="B637" s="34">
        <v>2.4</v>
      </c>
      <c r="C637" s="46" t="s">
        <v>264</v>
      </c>
      <c r="D637" s="45"/>
      <c r="E637" s="46"/>
      <c r="F637" s="46"/>
      <c r="G637" s="40">
        <v>0.25</v>
      </c>
      <c r="H637" s="78"/>
      <c r="I637" s="79">
        <f t="shared" si="140"/>
        <v>71524.008350730684</v>
      </c>
      <c r="J637" s="429"/>
      <c r="K637" s="440"/>
      <c r="L637" s="440"/>
    </row>
    <row r="638" spans="1:12" ht="14.25" customHeight="1">
      <c r="A638" s="1"/>
      <c r="B638" s="34">
        <v>2.5</v>
      </c>
      <c r="C638" s="46" t="s">
        <v>62</v>
      </c>
      <c r="D638" s="45"/>
      <c r="E638" s="46"/>
      <c r="F638" s="46"/>
      <c r="G638" s="40">
        <v>0.05</v>
      </c>
      <c r="H638" s="78"/>
      <c r="I638" s="79">
        <f t="shared" si="140"/>
        <v>14304.801670146138</v>
      </c>
      <c r="J638" s="429"/>
      <c r="K638" s="440"/>
      <c r="L638" s="440"/>
    </row>
    <row r="639" spans="1:12" ht="14.25" customHeight="1">
      <c r="A639" s="1"/>
      <c r="B639" s="68" t="s">
        <v>139</v>
      </c>
      <c r="C639" s="138" t="s">
        <v>266</v>
      </c>
      <c r="D639" s="139"/>
      <c r="E639" s="139"/>
      <c r="F639" s="29">
        <f>'Payment Schedule-RFI'!D25</f>
        <v>0.02</v>
      </c>
      <c r="G639" s="29"/>
      <c r="H639" s="70">
        <f>F639*$F$6</f>
        <v>22840000</v>
      </c>
      <c r="I639" s="70"/>
      <c r="J639" s="427"/>
      <c r="K639" s="440"/>
      <c r="L639" s="440"/>
    </row>
    <row r="640" spans="1:12" ht="14.25" customHeight="1">
      <c r="A640" s="1"/>
      <c r="B640" s="72">
        <v>1</v>
      </c>
      <c r="C640" s="73" t="s">
        <v>279</v>
      </c>
      <c r="D640" s="74">
        <v>910</v>
      </c>
      <c r="E640" s="73" t="s">
        <v>280</v>
      </c>
      <c r="F640" s="73"/>
      <c r="G640" s="75">
        <f>D640/958</f>
        <v>0.94989561586638827</v>
      </c>
      <c r="H640" s="73"/>
      <c r="I640" s="76"/>
      <c r="J640" s="428">
        <f>G640*$H$639</f>
        <v>21695615.86638831</v>
      </c>
      <c r="K640" s="440"/>
      <c r="L640" s="440"/>
    </row>
    <row r="641" spans="1:12" ht="14.25" customHeight="1">
      <c r="A641" s="1"/>
      <c r="B641" s="34">
        <v>1.1000000000000001</v>
      </c>
      <c r="C641" s="46" t="s">
        <v>54</v>
      </c>
      <c r="D641" s="45"/>
      <c r="E641" s="46"/>
      <c r="F641" s="46"/>
      <c r="G641" s="40">
        <v>0.25</v>
      </c>
      <c r="H641" s="78"/>
      <c r="I641" s="79">
        <f t="shared" ref="I641:I645" si="141">G641*$J$640</f>
        <v>5423903.9665970774</v>
      </c>
      <c r="J641" s="429"/>
      <c r="K641" s="440"/>
      <c r="L641" s="440"/>
    </row>
    <row r="642" spans="1:12" ht="14.25" customHeight="1">
      <c r="A642" s="1"/>
      <c r="B642" s="34">
        <v>1.2</v>
      </c>
      <c r="C642" s="46" t="s">
        <v>55</v>
      </c>
      <c r="D642" s="45"/>
      <c r="E642" s="46"/>
      <c r="F642" s="46"/>
      <c r="G642" s="40">
        <v>0.08</v>
      </c>
      <c r="H642" s="78"/>
      <c r="I642" s="79">
        <f t="shared" si="141"/>
        <v>1735649.2693110649</v>
      </c>
      <c r="J642" s="429"/>
      <c r="K642" s="440"/>
      <c r="L642" s="440"/>
    </row>
    <row r="643" spans="1:12" ht="14.25" customHeight="1">
      <c r="A643" s="1"/>
      <c r="B643" s="34">
        <v>1.3</v>
      </c>
      <c r="C643" s="46" t="s">
        <v>57</v>
      </c>
      <c r="D643" s="45"/>
      <c r="E643" s="46"/>
      <c r="F643" s="46"/>
      <c r="G643" s="40">
        <v>0.13</v>
      </c>
      <c r="H643" s="78"/>
      <c r="I643" s="79">
        <f t="shared" si="141"/>
        <v>2820430.0626304802</v>
      </c>
      <c r="J643" s="429"/>
      <c r="K643" s="440"/>
      <c r="L643" s="440"/>
    </row>
    <row r="644" spans="1:12" ht="14.25" customHeight="1">
      <c r="A644" s="1"/>
      <c r="B644" s="34">
        <v>1.4</v>
      </c>
      <c r="C644" s="46" t="s">
        <v>143</v>
      </c>
      <c r="D644" s="45"/>
      <c r="E644" s="46"/>
      <c r="F644" s="46"/>
      <c r="G644" s="40">
        <v>0.14000000000000001</v>
      </c>
      <c r="H644" s="78"/>
      <c r="I644" s="79">
        <f t="shared" si="141"/>
        <v>3037386.2212943635</v>
      </c>
      <c r="J644" s="429"/>
      <c r="K644" s="440"/>
      <c r="L644" s="440"/>
    </row>
    <row r="645" spans="1:12" ht="14.25" customHeight="1">
      <c r="A645" s="1"/>
      <c r="B645" s="34">
        <v>1.5</v>
      </c>
      <c r="C645" s="46" t="s">
        <v>282</v>
      </c>
      <c r="D645" s="45"/>
      <c r="E645" s="46"/>
      <c r="F645" s="46"/>
      <c r="G645" s="40">
        <v>0.4</v>
      </c>
      <c r="H645" s="78"/>
      <c r="I645" s="79">
        <f t="shared" si="141"/>
        <v>8678246.3465553243</v>
      </c>
      <c r="J645" s="429"/>
      <c r="K645" s="440"/>
      <c r="L645" s="440"/>
    </row>
    <row r="646" spans="1:12" ht="14.25" customHeight="1">
      <c r="A646" s="1"/>
      <c r="B646" s="72">
        <v>2</v>
      </c>
      <c r="C646" s="73" t="s">
        <v>281</v>
      </c>
      <c r="D646" s="74">
        <f>12*4</f>
        <v>48</v>
      </c>
      <c r="E646" s="73" t="s">
        <v>280</v>
      </c>
      <c r="F646" s="73"/>
      <c r="G646" s="75">
        <f>D646/958</f>
        <v>5.0104384133611693E-2</v>
      </c>
      <c r="H646" s="73"/>
      <c r="I646" s="76"/>
      <c r="J646" s="428">
        <f>G646*$H$639</f>
        <v>1144384.133611691</v>
      </c>
      <c r="K646" s="440"/>
      <c r="L646" s="440"/>
    </row>
    <row r="647" spans="1:12" ht="14.25" customHeight="1">
      <c r="A647" s="1"/>
      <c r="B647" s="34">
        <v>2.1</v>
      </c>
      <c r="C647" s="46" t="s">
        <v>54</v>
      </c>
      <c r="D647" s="45"/>
      <c r="E647" s="46"/>
      <c r="F647" s="46"/>
      <c r="G647" s="40">
        <v>0.15</v>
      </c>
      <c r="H647" s="78"/>
      <c r="I647" s="79">
        <f t="shared" ref="I647:I651" si="142">G647*$J$646</f>
        <v>171657.62004175363</v>
      </c>
      <c r="J647" s="429"/>
      <c r="K647" s="440"/>
      <c r="L647" s="440"/>
    </row>
    <row r="648" spans="1:12" ht="14.25" customHeight="1">
      <c r="A648" s="1"/>
      <c r="B648" s="34">
        <v>2.2000000000000002</v>
      </c>
      <c r="C648" s="46" t="s">
        <v>55</v>
      </c>
      <c r="D648" s="45"/>
      <c r="E648" s="46"/>
      <c r="F648" s="46"/>
      <c r="G648" s="40">
        <v>7.0000000000000007E-2</v>
      </c>
      <c r="H648" s="78"/>
      <c r="I648" s="79">
        <f t="shared" si="142"/>
        <v>80106.889352818369</v>
      </c>
      <c r="J648" s="429"/>
      <c r="K648" s="440"/>
      <c r="L648" s="440"/>
    </row>
    <row r="649" spans="1:12" ht="14.25" customHeight="1">
      <c r="A649" s="1"/>
      <c r="B649" s="34">
        <v>2.2999999999999998</v>
      </c>
      <c r="C649" s="46" t="s">
        <v>57</v>
      </c>
      <c r="D649" s="45"/>
      <c r="E649" s="46"/>
      <c r="F649" s="46"/>
      <c r="G649" s="40">
        <v>0.09</v>
      </c>
      <c r="H649" s="78"/>
      <c r="I649" s="79">
        <f t="shared" si="142"/>
        <v>102994.57202505218</v>
      </c>
      <c r="J649" s="429"/>
      <c r="K649" s="440"/>
      <c r="L649" s="440"/>
    </row>
    <row r="650" spans="1:12" ht="14.25" customHeight="1">
      <c r="A650" s="1"/>
      <c r="B650" s="34">
        <v>2.4</v>
      </c>
      <c r="C650" s="46" t="s">
        <v>143</v>
      </c>
      <c r="D650" s="45"/>
      <c r="E650" s="46"/>
      <c r="F650" s="46"/>
      <c r="G650" s="40">
        <v>0.14000000000000001</v>
      </c>
      <c r="H650" s="78"/>
      <c r="I650" s="79">
        <f t="shared" si="142"/>
        <v>160213.77870563674</v>
      </c>
      <c r="J650" s="429"/>
      <c r="K650" s="440"/>
      <c r="L650" s="440"/>
    </row>
    <row r="651" spans="1:12" ht="14.25" customHeight="1">
      <c r="A651" s="1"/>
      <c r="B651" s="34">
        <v>2.5</v>
      </c>
      <c r="C651" s="46" t="s">
        <v>283</v>
      </c>
      <c r="D651" s="45"/>
      <c r="E651" s="46"/>
      <c r="F651" s="46"/>
      <c r="G651" s="40">
        <v>0.55000000000000004</v>
      </c>
      <c r="H651" s="78"/>
      <c r="I651" s="79">
        <f t="shared" si="142"/>
        <v>629411.27348643006</v>
      </c>
      <c r="J651" s="429"/>
      <c r="K651" s="440"/>
      <c r="L651" s="440"/>
    </row>
    <row r="652" spans="1:12" ht="14.25" customHeight="1">
      <c r="A652" s="1"/>
      <c r="B652" s="68" t="s">
        <v>196</v>
      </c>
      <c r="C652" s="138" t="s">
        <v>284</v>
      </c>
      <c r="D652" s="140"/>
      <c r="E652" s="140"/>
      <c r="F652" s="148">
        <f>'Payment Schedule-RFI'!D26</f>
        <v>5.0000000000000001E-3</v>
      </c>
      <c r="G652" s="29"/>
      <c r="H652" s="70">
        <f>F652*$F$6</f>
        <v>5710000</v>
      </c>
      <c r="I652" s="70"/>
      <c r="J652" s="427"/>
      <c r="K652" s="440"/>
      <c r="L652" s="440"/>
    </row>
    <row r="653" spans="1:12" ht="14.25" customHeight="1">
      <c r="A653" s="1"/>
      <c r="B653" s="72">
        <v>1</v>
      </c>
      <c r="C653" s="73" t="s">
        <v>279</v>
      </c>
      <c r="D653" s="74">
        <v>910</v>
      </c>
      <c r="E653" s="73" t="s">
        <v>280</v>
      </c>
      <c r="F653" s="73"/>
      <c r="G653" s="75">
        <f>D653/958</f>
        <v>0.94989561586638827</v>
      </c>
      <c r="H653" s="73"/>
      <c r="I653" s="76"/>
      <c r="J653" s="428">
        <f>G653*$H$652</f>
        <v>5423903.9665970774</v>
      </c>
      <c r="K653" s="440"/>
      <c r="L653" s="440"/>
    </row>
    <row r="654" spans="1:12" ht="14.25" customHeight="1">
      <c r="A654" s="1"/>
      <c r="B654" s="34">
        <v>1.1000000000000001</v>
      </c>
      <c r="C654" s="46" t="s">
        <v>199</v>
      </c>
      <c r="D654" s="45"/>
      <c r="E654" s="46"/>
      <c r="F654" s="46"/>
      <c r="G654" s="40">
        <v>0.6</v>
      </c>
      <c r="H654" s="78"/>
      <c r="I654" s="79">
        <f t="shared" ref="I654:I658" si="143">G654*$J$653</f>
        <v>3254342.3799582464</v>
      </c>
      <c r="J654" s="429"/>
      <c r="K654" s="440"/>
      <c r="L654" s="440"/>
    </row>
    <row r="655" spans="1:12" ht="14.25" customHeight="1">
      <c r="A655" s="1"/>
      <c r="B655" s="92" t="s">
        <v>17</v>
      </c>
      <c r="C655" s="141" t="s">
        <v>200</v>
      </c>
      <c r="D655" s="93"/>
      <c r="E655" s="94"/>
      <c r="F655" s="94"/>
      <c r="G655" s="88">
        <v>0.15</v>
      </c>
      <c r="H655" s="86"/>
      <c r="I655" s="87">
        <f t="shared" si="143"/>
        <v>813585.59498956159</v>
      </c>
      <c r="J655" s="430"/>
      <c r="K655" s="440"/>
      <c r="L655" s="440"/>
    </row>
    <row r="656" spans="1:12" ht="14.25" customHeight="1">
      <c r="A656" s="1"/>
      <c r="B656" s="92" t="s">
        <v>19</v>
      </c>
      <c r="C656" s="141" t="s">
        <v>271</v>
      </c>
      <c r="D656" s="93"/>
      <c r="E656" s="94"/>
      <c r="F656" s="94"/>
      <c r="G656" s="88">
        <v>0.1</v>
      </c>
      <c r="H656" s="86"/>
      <c r="I656" s="87">
        <f t="shared" si="143"/>
        <v>542390.39665970777</v>
      </c>
      <c r="J656" s="430"/>
      <c r="K656" s="440"/>
      <c r="L656" s="440"/>
    </row>
    <row r="657" spans="1:12" ht="14.25" customHeight="1">
      <c r="A657" s="1"/>
      <c r="B657" s="34">
        <v>1.2</v>
      </c>
      <c r="C657" s="46" t="s">
        <v>207</v>
      </c>
      <c r="D657" s="45"/>
      <c r="E657" s="46"/>
      <c r="F657" s="46"/>
      <c r="G657" s="40">
        <v>0.1</v>
      </c>
      <c r="H657" s="78"/>
      <c r="I657" s="79">
        <f t="shared" si="143"/>
        <v>542390.39665970777</v>
      </c>
      <c r="J657" s="429"/>
      <c r="K657" s="440"/>
      <c r="L657" s="440"/>
    </row>
    <row r="658" spans="1:12" ht="14.25" customHeight="1">
      <c r="A658" s="1"/>
      <c r="B658" s="34">
        <v>1.3</v>
      </c>
      <c r="C658" s="46" t="s">
        <v>214</v>
      </c>
      <c r="D658" s="45"/>
      <c r="E658" s="46"/>
      <c r="F658" s="46"/>
      <c r="G658" s="40">
        <v>0.05</v>
      </c>
      <c r="H658" s="78"/>
      <c r="I658" s="79">
        <f t="shared" si="143"/>
        <v>271195.19832985388</v>
      </c>
      <c r="J658" s="429"/>
      <c r="K658" s="440"/>
      <c r="L658" s="440"/>
    </row>
    <row r="659" spans="1:12" ht="14.25" customHeight="1">
      <c r="A659" s="1"/>
      <c r="B659" s="72">
        <v>2</v>
      </c>
      <c r="C659" s="73" t="s">
        <v>281</v>
      </c>
      <c r="D659" s="74">
        <f>12*4</f>
        <v>48</v>
      </c>
      <c r="E659" s="73" t="s">
        <v>280</v>
      </c>
      <c r="F659" s="73"/>
      <c r="G659" s="75">
        <f>D659/958</f>
        <v>5.0104384133611693E-2</v>
      </c>
      <c r="H659" s="73"/>
      <c r="I659" s="76"/>
      <c r="J659" s="428">
        <f>G659*$H$652</f>
        <v>286096.03340292274</v>
      </c>
      <c r="K659" s="440"/>
      <c r="L659" s="440"/>
    </row>
    <row r="660" spans="1:12" ht="14.25" customHeight="1">
      <c r="A660" s="1"/>
      <c r="B660" s="34">
        <v>2.1</v>
      </c>
      <c r="C660" s="46" t="s">
        <v>199</v>
      </c>
      <c r="D660" s="45"/>
      <c r="E660" s="46"/>
      <c r="F660" s="46"/>
      <c r="G660" s="40">
        <v>0.52</v>
      </c>
      <c r="H660" s="78"/>
      <c r="I660" s="79">
        <f t="shared" ref="I660:I664" si="144">G660*$J$659</f>
        <v>148769.93736951982</v>
      </c>
      <c r="J660" s="429"/>
      <c r="K660" s="440"/>
      <c r="L660" s="440"/>
    </row>
    <row r="661" spans="1:12" ht="14.25" customHeight="1">
      <c r="A661" s="1"/>
      <c r="B661" s="92" t="s">
        <v>144</v>
      </c>
      <c r="C661" s="141" t="s">
        <v>200</v>
      </c>
      <c r="D661" s="93"/>
      <c r="E661" s="94"/>
      <c r="F661" s="94"/>
      <c r="G661" s="88">
        <v>0.15</v>
      </c>
      <c r="H661" s="86"/>
      <c r="I661" s="87">
        <f t="shared" si="144"/>
        <v>42914.405010438408</v>
      </c>
      <c r="J661" s="430"/>
      <c r="K661" s="440"/>
      <c r="L661" s="440"/>
    </row>
    <row r="662" spans="1:12" ht="14.25" customHeight="1">
      <c r="A662" s="1"/>
      <c r="B662" s="92" t="s">
        <v>145</v>
      </c>
      <c r="C662" s="141" t="s">
        <v>271</v>
      </c>
      <c r="D662" s="93"/>
      <c r="E662" s="94"/>
      <c r="F662" s="94"/>
      <c r="G662" s="88">
        <v>0.1</v>
      </c>
      <c r="H662" s="86"/>
      <c r="I662" s="87">
        <f t="shared" si="144"/>
        <v>28609.603340292277</v>
      </c>
      <c r="J662" s="430"/>
      <c r="K662" s="440"/>
      <c r="L662" s="440"/>
    </row>
    <row r="663" spans="1:12" ht="14.25" customHeight="1">
      <c r="A663" s="1"/>
      <c r="B663" s="34">
        <v>2.2000000000000002</v>
      </c>
      <c r="C663" s="46" t="s">
        <v>207</v>
      </c>
      <c r="D663" s="45"/>
      <c r="E663" s="46"/>
      <c r="F663" s="46"/>
      <c r="G663" s="40">
        <v>0.15</v>
      </c>
      <c r="H663" s="78"/>
      <c r="I663" s="79">
        <f t="shared" si="144"/>
        <v>42914.405010438408</v>
      </c>
      <c r="J663" s="429"/>
      <c r="K663" s="440"/>
      <c r="L663" s="440"/>
    </row>
    <row r="664" spans="1:12" ht="14.25" customHeight="1" thickBot="1">
      <c r="A664" s="1"/>
      <c r="B664" s="48">
        <v>2.2999999999999998</v>
      </c>
      <c r="C664" s="51" t="s">
        <v>214</v>
      </c>
      <c r="D664" s="50"/>
      <c r="E664" s="51"/>
      <c r="F664" s="51"/>
      <c r="G664" s="52">
        <v>0.08</v>
      </c>
      <c r="H664" s="109"/>
      <c r="I664" s="110">
        <f t="shared" si="144"/>
        <v>22887.682672233819</v>
      </c>
      <c r="J664" s="433"/>
      <c r="K664" s="440"/>
      <c r="L664" s="440"/>
    </row>
    <row r="665" spans="1:12" ht="9.75" customHeight="1" thickBot="1">
      <c r="A665" s="1"/>
      <c r="B665" s="127"/>
      <c r="C665" s="128"/>
      <c r="D665" s="1"/>
      <c r="E665" s="1"/>
      <c r="F665" s="1"/>
      <c r="G665" s="7"/>
      <c r="H665" s="7"/>
      <c r="I665" s="1"/>
      <c r="J665" s="435"/>
      <c r="K665" s="440"/>
      <c r="L665" s="440"/>
    </row>
    <row r="666" spans="1:12" ht="14.25" customHeight="1">
      <c r="A666" s="1"/>
      <c r="B666" s="131">
        <v>2.4</v>
      </c>
      <c r="C666" s="132" t="s">
        <v>285</v>
      </c>
      <c r="D666" s="133"/>
      <c r="E666" s="133"/>
      <c r="F666" s="133"/>
      <c r="G666" s="134"/>
      <c r="H666" s="147"/>
      <c r="I666" s="136"/>
      <c r="J666" s="436"/>
      <c r="K666" s="440"/>
      <c r="L666" s="440"/>
    </row>
    <row r="667" spans="1:12" ht="14.25" customHeight="1">
      <c r="A667" s="1"/>
      <c r="B667" s="68" t="s">
        <v>46</v>
      </c>
      <c r="C667" s="138" t="s">
        <v>286</v>
      </c>
      <c r="D667" s="140"/>
      <c r="E667" s="140"/>
      <c r="F667" s="29">
        <f>'Payment Schedule-RFI'!D28</f>
        <v>0.05</v>
      </c>
      <c r="G667" s="29"/>
      <c r="H667" s="70">
        <f>F667*$F$6</f>
        <v>57100000</v>
      </c>
      <c r="I667" s="70"/>
      <c r="J667" s="427">
        <f>H667</f>
        <v>57100000</v>
      </c>
      <c r="K667" s="440"/>
      <c r="L667" s="440"/>
    </row>
    <row r="668" spans="1:12" ht="14.25" hidden="1" customHeight="1">
      <c r="A668" s="1"/>
      <c r="B668" s="34">
        <v>1.1000000000000001</v>
      </c>
      <c r="C668" s="46" t="s">
        <v>50</v>
      </c>
      <c r="D668" s="45"/>
      <c r="E668" s="46"/>
      <c r="F668" s="46"/>
      <c r="G668" s="91">
        <v>2.5000000000000001E-2</v>
      </c>
      <c r="H668" s="78"/>
      <c r="I668" s="79">
        <f t="shared" ref="I668:I672" si="145">G668*$J$667</f>
        <v>1427500</v>
      </c>
      <c r="J668" s="429"/>
      <c r="K668" s="440"/>
      <c r="L668" s="440"/>
    </row>
    <row r="669" spans="1:12" ht="14.25" hidden="1" customHeight="1">
      <c r="A669" s="1"/>
      <c r="B669" s="34">
        <v>1.2</v>
      </c>
      <c r="C669" s="46" t="s">
        <v>54</v>
      </c>
      <c r="D669" s="45"/>
      <c r="E669" s="46"/>
      <c r="F669" s="46"/>
      <c r="G669" s="40">
        <v>0.4</v>
      </c>
      <c r="H669" s="78"/>
      <c r="I669" s="79">
        <f t="shared" si="145"/>
        <v>22840000</v>
      </c>
      <c r="J669" s="429"/>
      <c r="K669" s="440"/>
      <c r="L669" s="440"/>
    </row>
    <row r="670" spans="1:12" ht="14.25" hidden="1" customHeight="1">
      <c r="A670" s="1"/>
      <c r="B670" s="34">
        <v>1.3</v>
      </c>
      <c r="C670" s="46" t="s">
        <v>263</v>
      </c>
      <c r="D670" s="45"/>
      <c r="E670" s="46"/>
      <c r="F670" s="46"/>
      <c r="G670" s="40">
        <v>0.24</v>
      </c>
      <c r="H670" s="78"/>
      <c r="I670" s="79">
        <f t="shared" si="145"/>
        <v>13704000</v>
      </c>
      <c r="J670" s="429"/>
      <c r="K670" s="440"/>
      <c r="L670" s="440"/>
    </row>
    <row r="671" spans="1:12" ht="14.25" hidden="1" customHeight="1">
      <c r="A671" s="1"/>
      <c r="B671" s="34">
        <v>1.4</v>
      </c>
      <c r="C671" s="46" t="s">
        <v>264</v>
      </c>
      <c r="D671" s="45"/>
      <c r="E671" s="46"/>
      <c r="F671" s="46"/>
      <c r="G671" s="40">
        <v>0.32</v>
      </c>
      <c r="H671" s="78"/>
      <c r="I671" s="79">
        <f t="shared" si="145"/>
        <v>18272000</v>
      </c>
      <c r="J671" s="429"/>
      <c r="K671" s="440"/>
      <c r="L671" s="440"/>
    </row>
    <row r="672" spans="1:12" ht="14.25" hidden="1" customHeight="1">
      <c r="A672" s="1"/>
      <c r="B672" s="34">
        <v>1.5</v>
      </c>
      <c r="C672" s="46" t="s">
        <v>287</v>
      </c>
      <c r="D672" s="45"/>
      <c r="E672" s="46"/>
      <c r="F672" s="46"/>
      <c r="G672" s="91">
        <v>1.4999999999999999E-2</v>
      </c>
      <c r="H672" s="78"/>
      <c r="I672" s="79">
        <f t="shared" si="145"/>
        <v>856500</v>
      </c>
      <c r="J672" s="429"/>
      <c r="K672" s="440"/>
      <c r="L672" s="440"/>
    </row>
    <row r="673" spans="1:12" ht="14.25" customHeight="1">
      <c r="A673" s="1"/>
      <c r="B673" s="68" t="s">
        <v>139</v>
      </c>
      <c r="C673" s="138" t="s">
        <v>266</v>
      </c>
      <c r="D673" s="140"/>
      <c r="E673" s="140"/>
      <c r="F673" s="29">
        <f>'Payment Schedule-RFI'!D29</f>
        <v>0.05</v>
      </c>
      <c r="G673" s="29"/>
      <c r="H673" s="70">
        <f>F673*$F$6</f>
        <v>57100000</v>
      </c>
      <c r="I673" s="70"/>
      <c r="J673" s="427">
        <f>H673</f>
        <v>57100000</v>
      </c>
      <c r="K673" s="440"/>
      <c r="L673" s="440"/>
    </row>
    <row r="674" spans="1:12" ht="14.25" hidden="1" customHeight="1">
      <c r="A674" s="1"/>
      <c r="B674" s="34">
        <v>1.1000000000000001</v>
      </c>
      <c r="C674" s="46" t="s">
        <v>54</v>
      </c>
      <c r="D674" s="45"/>
      <c r="E674" s="46"/>
      <c r="F674" s="46"/>
      <c r="G674" s="40">
        <v>0.4</v>
      </c>
      <c r="H674" s="78"/>
      <c r="I674" s="79">
        <f t="shared" ref="I674:I676" si="146">G674*$J$673</f>
        <v>22840000</v>
      </c>
      <c r="J674" s="429"/>
      <c r="K674" s="440"/>
      <c r="L674" s="440"/>
    </row>
    <row r="675" spans="1:12" ht="14.25" hidden="1" customHeight="1">
      <c r="A675" s="1"/>
      <c r="B675" s="34">
        <v>1.2</v>
      </c>
      <c r="C675" s="46" t="s">
        <v>55</v>
      </c>
      <c r="D675" s="45"/>
      <c r="E675" s="46"/>
      <c r="F675" s="46"/>
      <c r="G675" s="40">
        <v>0.2</v>
      </c>
      <c r="H675" s="78"/>
      <c r="I675" s="79">
        <f t="shared" si="146"/>
        <v>11420000</v>
      </c>
      <c r="J675" s="429"/>
      <c r="K675" s="440"/>
      <c r="L675" s="440"/>
    </row>
    <row r="676" spans="1:12" ht="14.25" hidden="1" customHeight="1">
      <c r="A676" s="1"/>
      <c r="B676" s="34">
        <v>1.3</v>
      </c>
      <c r="C676" s="46" t="s">
        <v>57</v>
      </c>
      <c r="D676" s="45"/>
      <c r="E676" s="46"/>
      <c r="F676" s="46"/>
      <c r="G676" s="40">
        <v>0.4</v>
      </c>
      <c r="H676" s="78"/>
      <c r="I676" s="79">
        <f t="shared" si="146"/>
        <v>22840000</v>
      </c>
      <c r="J676" s="429"/>
      <c r="K676" s="440"/>
      <c r="L676" s="440"/>
    </row>
    <row r="677" spans="1:12" ht="14.25" customHeight="1">
      <c r="A677" s="1"/>
      <c r="B677" s="68" t="s">
        <v>196</v>
      </c>
      <c r="C677" s="138" t="s">
        <v>288</v>
      </c>
      <c r="D677" s="140"/>
      <c r="E677" s="140"/>
      <c r="F677" s="29">
        <f>'Payment Schedule-RFI'!D30</f>
        <v>0.05</v>
      </c>
      <c r="G677" s="29"/>
      <c r="H677" s="70">
        <f>F677*$F$6</f>
        <v>57100000</v>
      </c>
      <c r="I677" s="70"/>
      <c r="J677" s="427">
        <f>H677</f>
        <v>57100000</v>
      </c>
      <c r="K677" s="440"/>
      <c r="L677" s="440"/>
    </row>
    <row r="678" spans="1:12" ht="14.25" hidden="1" customHeight="1">
      <c r="A678" s="1"/>
      <c r="B678" s="34">
        <v>1.1000000000000001</v>
      </c>
      <c r="C678" s="46" t="s">
        <v>251</v>
      </c>
      <c r="D678" s="45"/>
      <c r="E678" s="46"/>
      <c r="F678" s="46"/>
      <c r="G678" s="40">
        <v>0.7</v>
      </c>
      <c r="H678" s="78"/>
      <c r="I678" s="79">
        <f t="shared" ref="I678:I679" si="147">G678*$J$677</f>
        <v>39970000</v>
      </c>
      <c r="J678" s="429"/>
      <c r="K678" s="440"/>
      <c r="L678" s="440"/>
    </row>
    <row r="679" spans="1:12" ht="14.25" hidden="1" customHeight="1">
      <c r="A679" s="1"/>
      <c r="B679" s="34">
        <v>1.2</v>
      </c>
      <c r="C679" s="46" t="s">
        <v>271</v>
      </c>
      <c r="D679" s="45"/>
      <c r="E679" s="46"/>
      <c r="F679" s="46"/>
      <c r="G679" s="40">
        <v>0.3</v>
      </c>
      <c r="H679" s="78"/>
      <c r="I679" s="79">
        <f t="shared" si="147"/>
        <v>17130000</v>
      </c>
      <c r="J679" s="429"/>
      <c r="K679" s="440"/>
      <c r="L679" s="440"/>
    </row>
    <row r="680" spans="1:12" ht="30" customHeight="1">
      <c r="A680" s="1"/>
      <c r="B680" s="68" t="s">
        <v>202</v>
      </c>
      <c r="C680" s="138" t="s">
        <v>289</v>
      </c>
      <c r="D680" s="140"/>
      <c r="E680" s="140"/>
      <c r="F680" s="29">
        <f>'Payment Schedule-RFI'!D31</f>
        <v>0.01</v>
      </c>
      <c r="G680" s="29"/>
      <c r="H680" s="70">
        <f>F680*$F$6</f>
        <v>11420000</v>
      </c>
      <c r="I680" s="70"/>
      <c r="J680" s="427">
        <f>H680</f>
        <v>11420000</v>
      </c>
      <c r="K680" s="440"/>
      <c r="L680" s="440"/>
    </row>
    <row r="681" spans="1:12" ht="14.25" hidden="1" customHeight="1">
      <c r="A681" s="1"/>
      <c r="B681" s="34">
        <v>1.1000000000000001</v>
      </c>
      <c r="C681" s="46" t="s">
        <v>290</v>
      </c>
      <c r="D681" s="45"/>
      <c r="E681" s="46"/>
      <c r="F681" s="46"/>
      <c r="G681" s="40">
        <v>0.45</v>
      </c>
      <c r="H681" s="78"/>
      <c r="I681" s="79">
        <f t="shared" ref="I681:I683" si="148">G681*$J$680</f>
        <v>5139000</v>
      </c>
      <c r="J681" s="429"/>
      <c r="K681" s="440"/>
      <c r="L681" s="440"/>
    </row>
    <row r="682" spans="1:12" ht="14.25" hidden="1" customHeight="1" thickBot="1">
      <c r="A682" s="1"/>
      <c r="B682" s="34">
        <v>1.2</v>
      </c>
      <c r="C682" s="46" t="s">
        <v>207</v>
      </c>
      <c r="D682" s="45"/>
      <c r="E682" s="46"/>
      <c r="F682" s="46"/>
      <c r="G682" s="40">
        <v>0.45</v>
      </c>
      <c r="H682" s="78"/>
      <c r="I682" s="79">
        <f t="shared" si="148"/>
        <v>5139000</v>
      </c>
      <c r="J682" s="429"/>
      <c r="K682" s="440"/>
      <c r="L682" s="440"/>
    </row>
    <row r="683" spans="1:12" ht="14.25" hidden="1" customHeight="1" thickBot="1">
      <c r="A683" s="1"/>
      <c r="B683" s="48">
        <v>1.3</v>
      </c>
      <c r="C683" s="51" t="s">
        <v>214</v>
      </c>
      <c r="D683" s="50"/>
      <c r="E683" s="51"/>
      <c r="F683" s="51"/>
      <c r="G683" s="52">
        <v>0.1</v>
      </c>
      <c r="H683" s="109"/>
      <c r="I683" s="110">
        <f t="shared" si="148"/>
        <v>1142000</v>
      </c>
      <c r="J683" s="433"/>
      <c r="K683" s="440"/>
      <c r="L683" s="440"/>
    </row>
    <row r="684" spans="1:12" ht="9.75" customHeight="1" thickBot="1">
      <c r="A684" s="1"/>
      <c r="B684" s="127"/>
      <c r="C684" s="128"/>
      <c r="D684" s="1"/>
      <c r="E684" s="1"/>
      <c r="F684" s="1"/>
      <c r="G684" s="7"/>
      <c r="H684" s="7"/>
      <c r="I684" s="1"/>
      <c r="J684" s="435"/>
      <c r="K684" s="440"/>
      <c r="L684" s="440"/>
    </row>
    <row r="685" spans="1:12" ht="14.25" customHeight="1">
      <c r="A685" s="1"/>
      <c r="B685" s="131">
        <v>2.5</v>
      </c>
      <c r="C685" s="132" t="s">
        <v>291</v>
      </c>
      <c r="D685" s="133"/>
      <c r="E685" s="133"/>
      <c r="F685" s="133"/>
      <c r="G685" s="134"/>
      <c r="H685" s="147"/>
      <c r="I685" s="136"/>
      <c r="J685" s="436"/>
      <c r="K685" s="440"/>
      <c r="L685" s="440"/>
    </row>
    <row r="686" spans="1:12" ht="14.25" customHeight="1">
      <c r="A686" s="1"/>
      <c r="B686" s="68" t="s">
        <v>46</v>
      </c>
      <c r="C686" s="138" t="s">
        <v>292</v>
      </c>
      <c r="D686" s="140">
        <v>23000</v>
      </c>
      <c r="E686" s="140" t="s">
        <v>49</v>
      </c>
      <c r="F686" s="148">
        <f>'Payment Schedule-RFI'!D33</f>
        <v>3.0000000000000001E-3</v>
      </c>
      <c r="G686" s="29"/>
      <c r="H686" s="70">
        <f>F686*$F$6</f>
        <v>3426000</v>
      </c>
      <c r="I686" s="70"/>
      <c r="J686" s="427">
        <f>H686</f>
        <v>3426000</v>
      </c>
      <c r="K686" s="440"/>
      <c r="L686" s="440"/>
    </row>
    <row r="687" spans="1:12" ht="14.25" customHeight="1">
      <c r="A687" s="1"/>
      <c r="B687" s="34">
        <v>1.1000000000000001</v>
      </c>
      <c r="C687" s="46" t="s">
        <v>50</v>
      </c>
      <c r="D687" s="45"/>
      <c r="E687" s="46"/>
      <c r="F687" s="46"/>
      <c r="G687" s="40">
        <v>0.15</v>
      </c>
      <c r="H687" s="78"/>
      <c r="I687" s="79">
        <f t="shared" ref="I687:I689" si="149">G687*$J$686</f>
        <v>513900</v>
      </c>
      <c r="J687" s="429"/>
      <c r="K687" s="440"/>
      <c r="L687" s="440"/>
    </row>
    <row r="688" spans="1:12" ht="14.25" customHeight="1">
      <c r="A688" s="1"/>
      <c r="B688" s="34">
        <v>1.2</v>
      </c>
      <c r="C688" s="46" t="s">
        <v>263</v>
      </c>
      <c r="D688" s="45"/>
      <c r="E688" s="46"/>
      <c r="F688" s="46"/>
      <c r="G688" s="40">
        <v>0.25</v>
      </c>
      <c r="H688" s="78"/>
      <c r="I688" s="79">
        <f t="shared" si="149"/>
        <v>856500</v>
      </c>
      <c r="J688" s="429"/>
      <c r="K688" s="440"/>
      <c r="L688" s="440"/>
    </row>
    <row r="689" spans="1:12" ht="14.25" customHeight="1">
      <c r="A689" s="1"/>
      <c r="B689" s="34">
        <v>1.3</v>
      </c>
      <c r="C689" s="46" t="s">
        <v>264</v>
      </c>
      <c r="D689" s="45"/>
      <c r="E689" s="46"/>
      <c r="F689" s="46"/>
      <c r="G689" s="40">
        <v>0.6</v>
      </c>
      <c r="H689" s="78"/>
      <c r="I689" s="79">
        <f t="shared" si="149"/>
        <v>2055600</v>
      </c>
      <c r="J689" s="429"/>
      <c r="K689" s="440"/>
      <c r="L689" s="440"/>
    </row>
    <row r="690" spans="1:12" ht="14.25" customHeight="1">
      <c r="A690" s="1"/>
      <c r="B690" s="68" t="s">
        <v>139</v>
      </c>
      <c r="C690" s="138" t="s">
        <v>293</v>
      </c>
      <c r="D690" s="140">
        <v>23000</v>
      </c>
      <c r="E690" s="140" t="s">
        <v>49</v>
      </c>
      <c r="F690" s="29">
        <f>'Payment Schedule-RFI'!D34</f>
        <v>0.01</v>
      </c>
      <c r="G690" s="29"/>
      <c r="H690" s="70">
        <f>F690*$F$6</f>
        <v>11420000</v>
      </c>
      <c r="I690" s="70"/>
      <c r="J690" s="427">
        <f>H690</f>
        <v>11420000</v>
      </c>
      <c r="K690" s="440"/>
      <c r="L690" s="440"/>
    </row>
    <row r="691" spans="1:12" ht="14.25" customHeight="1">
      <c r="A691" s="1"/>
      <c r="B691" s="34">
        <v>1.1000000000000001</v>
      </c>
      <c r="C691" s="46" t="s">
        <v>294</v>
      </c>
      <c r="D691" s="45"/>
      <c r="E691" s="46"/>
      <c r="F691" s="46"/>
      <c r="G691" s="40">
        <v>0.3</v>
      </c>
      <c r="H691" s="78"/>
      <c r="I691" s="79">
        <f t="shared" ref="I691:I692" si="150">G691*$J$690</f>
        <v>3426000</v>
      </c>
      <c r="J691" s="429"/>
      <c r="K691" s="440"/>
      <c r="L691" s="440"/>
    </row>
    <row r="692" spans="1:12" ht="14.25" customHeight="1">
      <c r="A692" s="1"/>
      <c r="B692" s="34">
        <v>1.2</v>
      </c>
      <c r="C692" s="46" t="s">
        <v>295</v>
      </c>
      <c r="D692" s="45"/>
      <c r="E692" s="46"/>
      <c r="F692" s="46"/>
      <c r="G692" s="40">
        <v>0.7</v>
      </c>
      <c r="H692" s="78"/>
      <c r="I692" s="79">
        <f t="shared" si="150"/>
        <v>7993999.9999999991</v>
      </c>
      <c r="J692" s="429"/>
      <c r="K692" s="440"/>
      <c r="L692" s="440"/>
    </row>
    <row r="693" spans="1:12" ht="14.25" customHeight="1">
      <c r="A693" s="1"/>
      <c r="B693" s="68" t="s">
        <v>196</v>
      </c>
      <c r="C693" s="138" t="s">
        <v>296</v>
      </c>
      <c r="D693" s="140">
        <v>23000</v>
      </c>
      <c r="E693" s="140" t="s">
        <v>49</v>
      </c>
      <c r="F693" s="148">
        <f>'Payment Schedule-RFI'!D35</f>
        <v>1.4999999999999999E-2</v>
      </c>
      <c r="G693" s="29"/>
      <c r="H693" s="70">
        <f>F693*$F$6</f>
        <v>17130000</v>
      </c>
      <c r="I693" s="70"/>
      <c r="J693" s="427">
        <f>H693</f>
        <v>17130000</v>
      </c>
      <c r="K693" s="440"/>
      <c r="L693" s="440"/>
    </row>
    <row r="694" spans="1:12" ht="14.25" customHeight="1">
      <c r="A694" s="1"/>
      <c r="B694" s="34">
        <v>1.1000000000000001</v>
      </c>
      <c r="C694" s="46" t="s">
        <v>251</v>
      </c>
      <c r="D694" s="45"/>
      <c r="E694" s="46"/>
      <c r="F694" s="46"/>
      <c r="G694" s="40">
        <v>0.7</v>
      </c>
      <c r="H694" s="78"/>
      <c r="I694" s="79">
        <f t="shared" ref="I694:I695" si="151">G694*$J$693</f>
        <v>11991000</v>
      </c>
      <c r="J694" s="429"/>
      <c r="K694" s="440"/>
      <c r="L694" s="440"/>
    </row>
    <row r="695" spans="1:12" ht="14.25" customHeight="1">
      <c r="A695" s="1"/>
      <c r="B695" s="34">
        <v>1.2</v>
      </c>
      <c r="C695" s="46" t="s">
        <v>271</v>
      </c>
      <c r="D695" s="45"/>
      <c r="E695" s="46"/>
      <c r="F695" s="46"/>
      <c r="G695" s="40">
        <v>0.3</v>
      </c>
      <c r="H695" s="78"/>
      <c r="I695" s="79">
        <f t="shared" si="151"/>
        <v>5139000</v>
      </c>
      <c r="J695" s="429"/>
      <c r="K695" s="440"/>
      <c r="L695" s="440"/>
    </row>
    <row r="696" spans="1:12" ht="30" customHeight="1">
      <c r="A696" s="1"/>
      <c r="B696" s="68" t="s">
        <v>202</v>
      </c>
      <c r="C696" s="138" t="s">
        <v>297</v>
      </c>
      <c r="D696" s="140">
        <v>23000</v>
      </c>
      <c r="E696" s="140" t="s">
        <v>49</v>
      </c>
      <c r="F696" s="148">
        <f>'Payment Schedule-RFI'!D36</f>
        <v>2E-3</v>
      </c>
      <c r="G696" s="29"/>
      <c r="H696" s="70">
        <f>F696*$F$6</f>
        <v>2284000</v>
      </c>
      <c r="I696" s="70"/>
      <c r="J696" s="427">
        <f>H696</f>
        <v>2284000</v>
      </c>
      <c r="K696" s="440"/>
      <c r="L696" s="440"/>
    </row>
    <row r="697" spans="1:12" ht="14.25" customHeight="1">
      <c r="A697" s="1"/>
      <c r="B697" s="34">
        <v>1.1000000000000001</v>
      </c>
      <c r="C697" s="46" t="s">
        <v>290</v>
      </c>
      <c r="D697" s="45"/>
      <c r="E697" s="46"/>
      <c r="F697" s="46"/>
      <c r="G697" s="40">
        <v>0.45</v>
      </c>
      <c r="H697" s="78"/>
      <c r="I697" s="79">
        <f t="shared" ref="I697:I699" si="152">G697*$J$696</f>
        <v>1027800</v>
      </c>
      <c r="J697" s="429"/>
      <c r="K697" s="440"/>
      <c r="L697" s="440"/>
    </row>
    <row r="698" spans="1:12" ht="14.25" customHeight="1">
      <c r="A698" s="1"/>
      <c r="B698" s="34">
        <v>1.2</v>
      </c>
      <c r="C698" s="46" t="s">
        <v>207</v>
      </c>
      <c r="D698" s="45"/>
      <c r="E698" s="46"/>
      <c r="F698" s="46"/>
      <c r="G698" s="40">
        <v>0.4</v>
      </c>
      <c r="H698" s="78"/>
      <c r="I698" s="79">
        <f t="shared" si="152"/>
        <v>913600</v>
      </c>
      <c r="J698" s="429"/>
      <c r="K698" s="440"/>
      <c r="L698" s="440"/>
    </row>
    <row r="699" spans="1:12" ht="14.25" customHeight="1" thickBot="1">
      <c r="A699" s="1"/>
      <c r="B699" s="48">
        <v>1.3</v>
      </c>
      <c r="C699" s="51" t="s">
        <v>214</v>
      </c>
      <c r="D699" s="50"/>
      <c r="E699" s="51"/>
      <c r="F699" s="51"/>
      <c r="G699" s="52">
        <v>0.15</v>
      </c>
      <c r="H699" s="109"/>
      <c r="I699" s="110">
        <f t="shared" si="152"/>
        <v>342600</v>
      </c>
      <c r="J699" s="433"/>
      <c r="K699" s="440"/>
      <c r="L699" s="440"/>
    </row>
    <row r="700" spans="1:12" ht="9.75" customHeight="1" thickBot="1">
      <c r="A700" s="1"/>
      <c r="B700" s="127"/>
      <c r="C700" s="128"/>
      <c r="D700" s="1"/>
      <c r="E700" s="1"/>
      <c r="F700" s="1"/>
      <c r="G700" s="7"/>
      <c r="H700" s="7"/>
      <c r="I700" s="1"/>
      <c r="J700" s="435"/>
      <c r="K700" s="440"/>
      <c r="L700" s="440"/>
    </row>
    <row r="701" spans="1:12" ht="14.25" customHeight="1">
      <c r="A701" s="1"/>
      <c r="B701" s="131">
        <v>2.6</v>
      </c>
      <c r="C701" s="132" t="s">
        <v>298</v>
      </c>
      <c r="D701" s="133"/>
      <c r="E701" s="133"/>
      <c r="F701" s="133"/>
      <c r="G701" s="134"/>
      <c r="H701" s="147"/>
      <c r="I701" s="136"/>
      <c r="J701" s="436"/>
      <c r="K701" s="440"/>
      <c r="L701" s="440"/>
    </row>
    <row r="702" spans="1:12" ht="14.25" customHeight="1">
      <c r="A702" s="1"/>
      <c r="B702" s="68" t="s">
        <v>46</v>
      </c>
      <c r="C702" s="138" t="s">
        <v>299</v>
      </c>
      <c r="D702" s="140"/>
      <c r="E702" s="140" t="s">
        <v>49</v>
      </c>
      <c r="F702" s="29">
        <f>'Payment Schedule-RFI'!D38</f>
        <v>0.01</v>
      </c>
      <c r="G702" s="29"/>
      <c r="H702" s="70">
        <f>F702*$F$6</f>
        <v>11420000</v>
      </c>
      <c r="I702" s="70"/>
      <c r="J702" s="427">
        <f>H702</f>
        <v>11420000</v>
      </c>
      <c r="K702" s="440"/>
      <c r="L702" s="440"/>
    </row>
    <row r="703" spans="1:12" ht="14.25" customHeight="1">
      <c r="A703" s="1"/>
      <c r="B703" s="34">
        <v>1.1000000000000001</v>
      </c>
      <c r="C703" s="46" t="s">
        <v>50</v>
      </c>
      <c r="D703" s="45"/>
      <c r="E703" s="46"/>
      <c r="F703" s="46"/>
      <c r="G703" s="40">
        <v>0.15</v>
      </c>
      <c r="H703" s="78"/>
      <c r="I703" s="79">
        <f t="shared" ref="I703:I705" si="153">G703*$J$702</f>
        <v>1713000</v>
      </c>
      <c r="J703" s="429"/>
      <c r="K703" s="440"/>
      <c r="L703" s="440"/>
    </row>
    <row r="704" spans="1:12" ht="14.25" customHeight="1">
      <c r="A704" s="1"/>
      <c r="B704" s="34">
        <v>1.2</v>
      </c>
      <c r="C704" s="46" t="s">
        <v>263</v>
      </c>
      <c r="D704" s="45"/>
      <c r="E704" s="46"/>
      <c r="F704" s="46"/>
      <c r="G704" s="40">
        <v>0.25</v>
      </c>
      <c r="H704" s="78"/>
      <c r="I704" s="79">
        <f t="shared" si="153"/>
        <v>2855000</v>
      </c>
      <c r="J704" s="429"/>
      <c r="K704" s="440"/>
      <c r="L704" s="440"/>
    </row>
    <row r="705" spans="1:12" ht="14.25" customHeight="1">
      <c r="A705" s="1"/>
      <c r="B705" s="34">
        <v>1.3</v>
      </c>
      <c r="C705" s="46" t="s">
        <v>264</v>
      </c>
      <c r="D705" s="45"/>
      <c r="E705" s="46"/>
      <c r="F705" s="46"/>
      <c r="G705" s="40">
        <v>0.6</v>
      </c>
      <c r="H705" s="78"/>
      <c r="I705" s="79">
        <f t="shared" si="153"/>
        <v>6852000</v>
      </c>
      <c r="J705" s="429"/>
      <c r="K705" s="440"/>
      <c r="L705" s="440"/>
    </row>
    <row r="706" spans="1:12" ht="14.25" customHeight="1">
      <c r="A706" s="1"/>
      <c r="B706" s="68" t="s">
        <v>139</v>
      </c>
      <c r="C706" s="138" t="s">
        <v>300</v>
      </c>
      <c r="D706" s="140"/>
      <c r="E706" s="140" t="s">
        <v>49</v>
      </c>
      <c r="F706" s="29">
        <f>'Payment Schedule-RFI'!D39</f>
        <v>0.02</v>
      </c>
      <c r="G706" s="29"/>
      <c r="H706" s="70">
        <f>F706*$F$6</f>
        <v>22840000</v>
      </c>
      <c r="I706" s="70"/>
      <c r="J706" s="427">
        <f>H706</f>
        <v>22840000</v>
      </c>
      <c r="K706" s="440"/>
      <c r="L706" s="440"/>
    </row>
    <row r="707" spans="1:12" ht="14.25" customHeight="1">
      <c r="A707" s="1"/>
      <c r="B707" s="34">
        <v>1.1000000000000001</v>
      </c>
      <c r="C707" s="46" t="s">
        <v>294</v>
      </c>
      <c r="D707" s="45"/>
      <c r="E707" s="46"/>
      <c r="F707" s="46"/>
      <c r="G707" s="40">
        <v>0.3</v>
      </c>
      <c r="H707" s="78"/>
      <c r="I707" s="79">
        <f t="shared" ref="I707:I708" si="154">G707*$J$706</f>
        <v>6852000</v>
      </c>
      <c r="J707" s="429"/>
      <c r="K707" s="440"/>
      <c r="L707" s="440"/>
    </row>
    <row r="708" spans="1:12" ht="14.25" customHeight="1">
      <c r="A708" s="1"/>
      <c r="B708" s="34">
        <v>1.2</v>
      </c>
      <c r="C708" s="46" t="s">
        <v>295</v>
      </c>
      <c r="D708" s="45"/>
      <c r="E708" s="46"/>
      <c r="F708" s="46"/>
      <c r="G708" s="40">
        <v>0.7</v>
      </c>
      <c r="H708" s="78"/>
      <c r="I708" s="79">
        <f t="shared" si="154"/>
        <v>15987999.999999998</v>
      </c>
      <c r="J708" s="429"/>
      <c r="K708" s="440"/>
      <c r="L708" s="440"/>
    </row>
    <row r="709" spans="1:12" ht="14.25" customHeight="1">
      <c r="A709" s="1"/>
      <c r="B709" s="68" t="s">
        <v>196</v>
      </c>
      <c r="C709" s="138" t="s">
        <v>296</v>
      </c>
      <c r="D709" s="140"/>
      <c r="E709" s="140" t="s">
        <v>49</v>
      </c>
      <c r="F709" s="29">
        <f>'Payment Schedule-RFI'!D40</f>
        <v>0.13</v>
      </c>
      <c r="G709" s="29"/>
      <c r="H709" s="70">
        <f>F709*$F$6</f>
        <v>148460000</v>
      </c>
      <c r="I709" s="70"/>
      <c r="J709" s="427">
        <f>H709</f>
        <v>148460000</v>
      </c>
      <c r="K709" s="440"/>
      <c r="L709" s="440"/>
    </row>
    <row r="710" spans="1:12" ht="14.25" customHeight="1">
      <c r="A710" s="1"/>
      <c r="B710" s="34">
        <v>1.1000000000000001</v>
      </c>
      <c r="C710" s="44" t="s">
        <v>301</v>
      </c>
      <c r="D710" s="45"/>
      <c r="E710" s="46"/>
      <c r="F710" s="46"/>
      <c r="G710" s="40">
        <v>0.7</v>
      </c>
      <c r="H710" s="78"/>
      <c r="I710" s="79">
        <f t="shared" ref="I710:I712" si="155">G710*$J$709</f>
        <v>103922000</v>
      </c>
      <c r="J710" s="429"/>
      <c r="K710" s="440"/>
      <c r="L710" s="440"/>
    </row>
    <row r="711" spans="1:12" ht="14.25" customHeight="1">
      <c r="A711" s="1"/>
      <c r="B711" s="34">
        <v>1.2</v>
      </c>
      <c r="C711" s="46" t="s">
        <v>200</v>
      </c>
      <c r="D711" s="45"/>
      <c r="E711" s="46"/>
      <c r="F711" s="46"/>
      <c r="G711" s="40">
        <v>0.15</v>
      </c>
      <c r="H711" s="78"/>
      <c r="I711" s="79">
        <f t="shared" si="155"/>
        <v>22269000</v>
      </c>
      <c r="J711" s="429"/>
      <c r="K711" s="440"/>
      <c r="L711" s="440"/>
    </row>
    <row r="712" spans="1:12" ht="14.25" customHeight="1">
      <c r="A712" s="1"/>
      <c r="B712" s="34">
        <v>1.3</v>
      </c>
      <c r="C712" s="46" t="s">
        <v>201</v>
      </c>
      <c r="D712" s="45"/>
      <c r="E712" s="46"/>
      <c r="F712" s="46"/>
      <c r="G712" s="40">
        <v>0.15</v>
      </c>
      <c r="H712" s="78"/>
      <c r="I712" s="79">
        <f t="shared" si="155"/>
        <v>22269000</v>
      </c>
      <c r="J712" s="429"/>
      <c r="K712" s="440"/>
      <c r="L712" s="440"/>
    </row>
    <row r="713" spans="1:12" ht="30" customHeight="1">
      <c r="A713" s="1"/>
      <c r="B713" s="68" t="s">
        <v>202</v>
      </c>
      <c r="C713" s="138" t="s">
        <v>297</v>
      </c>
      <c r="D713" s="140"/>
      <c r="E713" s="140" t="s">
        <v>49</v>
      </c>
      <c r="F713" s="148">
        <f>'Payment Schedule-RFI'!D41</f>
        <v>5.0000000000000001E-3</v>
      </c>
      <c r="G713" s="29"/>
      <c r="H713" s="70">
        <f>F713*$F$6</f>
        <v>5710000</v>
      </c>
      <c r="I713" s="70"/>
      <c r="J713" s="427">
        <f>H713</f>
        <v>5710000</v>
      </c>
      <c r="K713" s="440"/>
      <c r="L713" s="440"/>
    </row>
    <row r="714" spans="1:12" ht="14.25" customHeight="1">
      <c r="A714" s="1"/>
      <c r="B714" s="34">
        <v>1.1000000000000001</v>
      </c>
      <c r="C714" s="46" t="s">
        <v>290</v>
      </c>
      <c r="D714" s="45"/>
      <c r="E714" s="46"/>
      <c r="F714" s="46"/>
      <c r="G714" s="40">
        <v>0.4</v>
      </c>
      <c r="H714" s="78"/>
      <c r="I714" s="79">
        <f t="shared" ref="I714:I717" si="156">G714*$J$713</f>
        <v>2284000</v>
      </c>
      <c r="J714" s="429"/>
      <c r="K714" s="440"/>
      <c r="L714" s="440"/>
    </row>
    <row r="715" spans="1:12" ht="14.25" customHeight="1">
      <c r="A715" s="1"/>
      <c r="B715" s="34">
        <v>1.2</v>
      </c>
      <c r="C715" s="46" t="s">
        <v>207</v>
      </c>
      <c r="D715" s="45"/>
      <c r="E715" s="46"/>
      <c r="F715" s="46"/>
      <c r="G715" s="40">
        <v>0.25</v>
      </c>
      <c r="H715" s="78"/>
      <c r="I715" s="79">
        <f t="shared" si="156"/>
        <v>1427500</v>
      </c>
      <c r="J715" s="429"/>
      <c r="K715" s="440"/>
      <c r="L715" s="440"/>
    </row>
    <row r="716" spans="1:12" ht="14.25" customHeight="1">
      <c r="A716" s="1"/>
      <c r="B716" s="34">
        <v>1.3</v>
      </c>
      <c r="C716" s="46" t="s">
        <v>302</v>
      </c>
      <c r="D716" s="45"/>
      <c r="E716" s="46"/>
      <c r="F716" s="46"/>
      <c r="G716" s="40">
        <v>0.2</v>
      </c>
      <c r="H716" s="78"/>
      <c r="I716" s="79">
        <f t="shared" si="156"/>
        <v>1142000</v>
      </c>
      <c r="J716" s="429"/>
      <c r="K716" s="440"/>
      <c r="L716" s="440"/>
    </row>
    <row r="717" spans="1:12" ht="14.25" customHeight="1" thickBot="1">
      <c r="A717" s="1"/>
      <c r="B717" s="48">
        <v>1.4</v>
      </c>
      <c r="C717" s="51" t="s">
        <v>214</v>
      </c>
      <c r="D717" s="50"/>
      <c r="E717" s="51"/>
      <c r="F717" s="51"/>
      <c r="G717" s="52">
        <v>0.15</v>
      </c>
      <c r="H717" s="109"/>
      <c r="I717" s="110">
        <f t="shared" si="156"/>
        <v>856500</v>
      </c>
      <c r="J717" s="433"/>
      <c r="K717" s="440"/>
      <c r="L717" s="440"/>
    </row>
    <row r="718" spans="1:12" ht="9.75" customHeight="1" thickBot="1">
      <c r="A718" s="1"/>
      <c r="B718" s="127"/>
      <c r="C718" s="128"/>
      <c r="D718" s="1"/>
      <c r="E718" s="1"/>
      <c r="F718" s="1"/>
      <c r="G718" s="7"/>
      <c r="H718" s="7"/>
      <c r="I718" s="1"/>
      <c r="J718" s="435"/>
      <c r="K718" s="440"/>
      <c r="L718" s="440"/>
    </row>
    <row r="719" spans="1:12" ht="14.25" customHeight="1">
      <c r="A719" s="1"/>
      <c r="B719" s="131">
        <v>2.7</v>
      </c>
      <c r="C719" s="132" t="s">
        <v>303</v>
      </c>
      <c r="D719" s="133"/>
      <c r="E719" s="133"/>
      <c r="F719" s="133"/>
      <c r="G719" s="149"/>
      <c r="H719" s="147"/>
      <c r="I719" s="136"/>
      <c r="J719" s="436"/>
      <c r="K719" s="440"/>
      <c r="L719" s="440"/>
    </row>
    <row r="720" spans="1:12" ht="14.25" customHeight="1">
      <c r="A720" s="1"/>
      <c r="B720" s="68" t="s">
        <v>46</v>
      </c>
      <c r="C720" s="138" t="s">
        <v>304</v>
      </c>
      <c r="D720" s="140">
        <v>900</v>
      </c>
      <c r="E720" s="140" t="s">
        <v>305</v>
      </c>
      <c r="F720" s="148">
        <f>'Payment Schedule-RFI'!D43</f>
        <v>1.2E-2</v>
      </c>
      <c r="G720" s="29"/>
      <c r="H720" s="70">
        <f>F720*$F$6</f>
        <v>13704000</v>
      </c>
      <c r="I720" s="70"/>
      <c r="J720" s="427">
        <f>H720</f>
        <v>13704000</v>
      </c>
      <c r="K720" s="440"/>
      <c r="L720" s="440"/>
    </row>
    <row r="721" spans="1:12" ht="14.25" customHeight="1">
      <c r="A721" s="1"/>
      <c r="B721" s="34">
        <v>1.1000000000000001</v>
      </c>
      <c r="C721" s="46" t="s">
        <v>50</v>
      </c>
      <c r="D721" s="45"/>
      <c r="E721" s="46"/>
      <c r="F721" s="46"/>
      <c r="G721" s="40">
        <v>0.15</v>
      </c>
      <c r="H721" s="78"/>
      <c r="I721" s="79">
        <f t="shared" ref="I721:I725" si="157">G721*$J$720</f>
        <v>2055600</v>
      </c>
      <c r="J721" s="429"/>
      <c r="K721" s="440"/>
      <c r="L721" s="440"/>
    </row>
    <row r="722" spans="1:12" ht="14.25" customHeight="1">
      <c r="A722" s="1"/>
      <c r="B722" s="34">
        <v>1.2</v>
      </c>
      <c r="C722" s="46" t="s">
        <v>54</v>
      </c>
      <c r="D722" s="45"/>
      <c r="E722" s="46"/>
      <c r="F722" s="46"/>
      <c r="G722" s="40">
        <v>0.1</v>
      </c>
      <c r="H722" s="78"/>
      <c r="I722" s="79">
        <f t="shared" si="157"/>
        <v>1370400</v>
      </c>
      <c r="J722" s="429"/>
      <c r="K722" s="440"/>
      <c r="L722" s="440"/>
    </row>
    <row r="723" spans="1:12" ht="14.25" customHeight="1">
      <c r="A723" s="1"/>
      <c r="B723" s="34">
        <v>1.3</v>
      </c>
      <c r="C723" s="46" t="s">
        <v>263</v>
      </c>
      <c r="D723" s="45"/>
      <c r="E723" s="46"/>
      <c r="F723" s="46"/>
      <c r="G723" s="40">
        <v>0.1</v>
      </c>
      <c r="H723" s="78"/>
      <c r="I723" s="79">
        <f t="shared" si="157"/>
        <v>1370400</v>
      </c>
      <c r="J723" s="429"/>
      <c r="K723" s="440"/>
      <c r="L723" s="440"/>
    </row>
    <row r="724" spans="1:12" ht="14.25" customHeight="1">
      <c r="A724" s="1"/>
      <c r="B724" s="34">
        <v>1.4</v>
      </c>
      <c r="C724" s="46" t="s">
        <v>264</v>
      </c>
      <c r="D724" s="45"/>
      <c r="E724" s="46"/>
      <c r="F724" s="46"/>
      <c r="G724" s="40">
        <v>0.15</v>
      </c>
      <c r="H724" s="78"/>
      <c r="I724" s="79">
        <f t="shared" si="157"/>
        <v>2055600</v>
      </c>
      <c r="J724" s="429"/>
      <c r="K724" s="440"/>
      <c r="L724" s="440"/>
    </row>
    <row r="725" spans="1:12" ht="14.25" customHeight="1">
      <c r="A725" s="1"/>
      <c r="B725" s="34">
        <v>1.5</v>
      </c>
      <c r="C725" s="46" t="s">
        <v>290</v>
      </c>
      <c r="D725" s="45"/>
      <c r="E725" s="46"/>
      <c r="F725" s="46"/>
      <c r="G725" s="40">
        <v>0.5</v>
      </c>
      <c r="H725" s="78"/>
      <c r="I725" s="79">
        <f t="shared" si="157"/>
        <v>6852000</v>
      </c>
      <c r="J725" s="429"/>
      <c r="K725" s="440"/>
      <c r="L725" s="440"/>
    </row>
    <row r="726" spans="1:12" ht="14.25" customHeight="1">
      <c r="A726" s="1"/>
      <c r="B726" s="68" t="s">
        <v>139</v>
      </c>
      <c r="C726" s="138" t="s">
        <v>300</v>
      </c>
      <c r="D726" s="140">
        <v>18000</v>
      </c>
      <c r="E726" s="140" t="s">
        <v>49</v>
      </c>
      <c r="F726" s="148">
        <f>'Payment Schedule-RFI'!D44</f>
        <v>5.0000000000000001E-3</v>
      </c>
      <c r="G726" s="29"/>
      <c r="H726" s="70">
        <f>F726*$F$6</f>
        <v>5710000</v>
      </c>
      <c r="I726" s="70"/>
      <c r="J726" s="427">
        <f>H726</f>
        <v>5710000</v>
      </c>
      <c r="K726" s="440"/>
      <c r="L726" s="440"/>
    </row>
    <row r="727" spans="1:12" ht="14.25" customHeight="1">
      <c r="A727" s="1"/>
      <c r="B727" s="34">
        <v>1.1000000000000001</v>
      </c>
      <c r="C727" s="46" t="s">
        <v>294</v>
      </c>
      <c r="D727" s="45"/>
      <c r="E727" s="46"/>
      <c r="F727" s="46"/>
      <c r="G727" s="40">
        <v>0.3</v>
      </c>
      <c r="H727" s="78"/>
      <c r="I727" s="79">
        <f t="shared" ref="I727:I728" si="158">G727*$J$726</f>
        <v>1713000</v>
      </c>
      <c r="J727" s="429"/>
      <c r="K727" s="440"/>
      <c r="L727" s="440"/>
    </row>
    <row r="728" spans="1:12" ht="14.25" customHeight="1">
      <c r="A728" s="1"/>
      <c r="B728" s="34">
        <v>1.2</v>
      </c>
      <c r="C728" s="46" t="s">
        <v>295</v>
      </c>
      <c r="D728" s="45"/>
      <c r="E728" s="46"/>
      <c r="F728" s="46"/>
      <c r="G728" s="40">
        <v>0.7</v>
      </c>
      <c r="H728" s="78"/>
      <c r="I728" s="79">
        <f t="shared" si="158"/>
        <v>3996999.9999999995</v>
      </c>
      <c r="J728" s="429"/>
      <c r="K728" s="440"/>
      <c r="L728" s="440"/>
    </row>
    <row r="729" spans="1:12" ht="14.25" customHeight="1">
      <c r="A729" s="1"/>
      <c r="B729" s="68" t="s">
        <v>196</v>
      </c>
      <c r="C729" s="138" t="s">
        <v>296</v>
      </c>
      <c r="D729" s="140">
        <v>18000</v>
      </c>
      <c r="E729" s="140" t="s">
        <v>49</v>
      </c>
      <c r="F729" s="148">
        <f>'Payment Schedule-RFI'!D45</f>
        <v>3.5000000000000003E-2</v>
      </c>
      <c r="G729" s="29"/>
      <c r="H729" s="70">
        <f>F729*$F$6</f>
        <v>39970000.000000007</v>
      </c>
      <c r="I729" s="70"/>
      <c r="J729" s="427">
        <f>H729</f>
        <v>39970000.000000007</v>
      </c>
      <c r="K729" s="440"/>
      <c r="L729" s="440"/>
    </row>
    <row r="730" spans="1:12" ht="14.25" customHeight="1">
      <c r="A730" s="1"/>
      <c r="B730" s="34">
        <v>1.1000000000000001</v>
      </c>
      <c r="C730" s="46" t="s">
        <v>306</v>
      </c>
      <c r="D730" s="45"/>
      <c r="E730" s="46"/>
      <c r="F730" s="46"/>
      <c r="G730" s="40">
        <v>0.7</v>
      </c>
      <c r="H730" s="78"/>
      <c r="I730" s="79">
        <f t="shared" ref="I730:I732" si="159">G730*$J$729</f>
        <v>27979000.000000004</v>
      </c>
      <c r="J730" s="429"/>
      <c r="K730" s="440"/>
      <c r="L730" s="440"/>
    </row>
    <row r="731" spans="1:12" ht="14.25" customHeight="1">
      <c r="A731" s="1"/>
      <c r="B731" s="34">
        <v>1.2</v>
      </c>
      <c r="C731" s="46" t="s">
        <v>200</v>
      </c>
      <c r="D731" s="45"/>
      <c r="E731" s="46"/>
      <c r="F731" s="46"/>
      <c r="G731" s="40">
        <v>0.15</v>
      </c>
      <c r="H731" s="78"/>
      <c r="I731" s="79">
        <f t="shared" si="159"/>
        <v>5995500.0000000009</v>
      </c>
      <c r="J731" s="429"/>
      <c r="K731" s="440"/>
      <c r="L731" s="440"/>
    </row>
    <row r="732" spans="1:12" ht="14.25" customHeight="1">
      <c r="A732" s="1"/>
      <c r="B732" s="34">
        <v>1.3</v>
      </c>
      <c r="C732" s="46" t="s">
        <v>201</v>
      </c>
      <c r="D732" s="45"/>
      <c r="E732" s="46"/>
      <c r="F732" s="46"/>
      <c r="G732" s="40">
        <v>0.15</v>
      </c>
      <c r="H732" s="78"/>
      <c r="I732" s="79">
        <f t="shared" si="159"/>
        <v>5995500.0000000009</v>
      </c>
      <c r="J732" s="429"/>
      <c r="K732" s="440"/>
      <c r="L732" s="440"/>
    </row>
    <row r="733" spans="1:12" ht="30" customHeight="1">
      <c r="A733" s="1"/>
      <c r="B733" s="68" t="s">
        <v>202</v>
      </c>
      <c r="C733" s="138" t="s">
        <v>307</v>
      </c>
      <c r="D733" s="140">
        <v>18000</v>
      </c>
      <c r="E733" s="140" t="s">
        <v>49</v>
      </c>
      <c r="F733" s="148">
        <f>'Payment Schedule-RFI'!D46</f>
        <v>5.0000000000000001E-3</v>
      </c>
      <c r="G733" s="29"/>
      <c r="H733" s="70">
        <f>F733*$F$6</f>
        <v>5710000</v>
      </c>
      <c r="I733" s="70"/>
      <c r="J733" s="427">
        <f>H733</f>
        <v>5710000</v>
      </c>
      <c r="K733" s="440"/>
      <c r="L733" s="440"/>
    </row>
    <row r="734" spans="1:12" ht="14.25" customHeight="1">
      <c r="A734" s="1"/>
      <c r="B734" s="34">
        <v>1.1000000000000001</v>
      </c>
      <c r="C734" s="46" t="s">
        <v>207</v>
      </c>
      <c r="D734" s="45"/>
      <c r="E734" s="46"/>
      <c r="F734" s="46"/>
      <c r="G734" s="40">
        <v>0.9</v>
      </c>
      <c r="H734" s="78"/>
      <c r="I734" s="79">
        <f t="shared" ref="I734:I735" si="160">G734*$J$733</f>
        <v>5139000</v>
      </c>
      <c r="J734" s="429"/>
      <c r="K734" s="440"/>
      <c r="L734" s="440"/>
    </row>
    <row r="735" spans="1:12" ht="14.25" customHeight="1" thickBot="1">
      <c r="A735" s="1"/>
      <c r="B735" s="48">
        <v>1.2</v>
      </c>
      <c r="C735" s="51" t="s">
        <v>214</v>
      </c>
      <c r="D735" s="50"/>
      <c r="E735" s="51"/>
      <c r="F735" s="51"/>
      <c r="G735" s="52">
        <v>0.1</v>
      </c>
      <c r="H735" s="109"/>
      <c r="I735" s="110">
        <f t="shared" si="160"/>
        <v>571000</v>
      </c>
      <c r="J735" s="433"/>
      <c r="K735" s="440"/>
      <c r="L735" s="440"/>
    </row>
    <row r="736" spans="1:12" ht="9.75" customHeight="1" thickBot="1">
      <c r="A736" s="1"/>
      <c r="B736" s="127"/>
      <c r="C736" s="128"/>
      <c r="D736" s="1"/>
      <c r="E736" s="1"/>
      <c r="F736" s="1"/>
      <c r="G736" s="7"/>
      <c r="H736" s="7"/>
      <c r="I736" s="1"/>
      <c r="J736" s="435"/>
      <c r="K736" s="440"/>
      <c r="L736" s="440"/>
    </row>
    <row r="737" spans="1:12" ht="14.25" customHeight="1">
      <c r="A737" s="1"/>
      <c r="B737" s="131">
        <v>2.8</v>
      </c>
      <c r="C737" s="132" t="s">
        <v>308</v>
      </c>
      <c r="D737" s="133"/>
      <c r="E737" s="133"/>
      <c r="F737" s="133"/>
      <c r="G737" s="134"/>
      <c r="H737" s="147"/>
      <c r="I737" s="136"/>
      <c r="J737" s="436"/>
      <c r="K737" s="440"/>
      <c r="L737" s="440"/>
    </row>
    <row r="738" spans="1:12" ht="15" customHeight="1">
      <c r="A738" s="1"/>
      <c r="B738" s="68" t="s">
        <v>46</v>
      </c>
      <c r="C738" s="138" t="s">
        <v>309</v>
      </c>
      <c r="D738" s="140">
        <v>632</v>
      </c>
      <c r="E738" s="140" t="s">
        <v>49</v>
      </c>
      <c r="F738" s="148">
        <f>'Payment Schedule-RFI'!D48</f>
        <v>2.5000000000000001E-3</v>
      </c>
      <c r="G738" s="29"/>
      <c r="H738" s="70">
        <f>F738*$F$6</f>
        <v>2855000</v>
      </c>
      <c r="I738" s="70"/>
      <c r="J738" s="427">
        <f>H738</f>
        <v>2855000</v>
      </c>
      <c r="K738" s="440"/>
      <c r="L738" s="440"/>
    </row>
    <row r="739" spans="1:12" ht="14.25" customHeight="1">
      <c r="A739" s="1"/>
      <c r="B739" s="34">
        <v>1.1000000000000001</v>
      </c>
      <c r="C739" s="46" t="s">
        <v>50</v>
      </c>
      <c r="D739" s="45"/>
      <c r="E739" s="46"/>
      <c r="F739" s="46"/>
      <c r="G739" s="40">
        <v>0.15</v>
      </c>
      <c r="H739" s="78"/>
      <c r="I739" s="79">
        <f t="shared" ref="I739:I742" si="161">G739*$J$738</f>
        <v>428250</v>
      </c>
      <c r="J739" s="429"/>
      <c r="K739" s="440"/>
      <c r="L739" s="440"/>
    </row>
    <row r="740" spans="1:12" ht="14.25" customHeight="1">
      <c r="A740" s="1"/>
      <c r="B740" s="34">
        <v>1.2</v>
      </c>
      <c r="C740" s="46" t="s">
        <v>54</v>
      </c>
      <c r="D740" s="45"/>
      <c r="E740" s="46"/>
      <c r="F740" s="46"/>
      <c r="G740" s="40">
        <v>0.4</v>
      </c>
      <c r="H740" s="78"/>
      <c r="I740" s="79">
        <f t="shared" si="161"/>
        <v>1142000</v>
      </c>
      <c r="J740" s="429"/>
      <c r="K740" s="440"/>
      <c r="L740" s="440"/>
    </row>
    <row r="741" spans="1:12" ht="14.25" customHeight="1">
      <c r="A741" s="1"/>
      <c r="B741" s="34">
        <v>1.3</v>
      </c>
      <c r="C741" s="46" t="s">
        <v>263</v>
      </c>
      <c r="D741" s="45"/>
      <c r="E741" s="46"/>
      <c r="F741" s="46"/>
      <c r="G741" s="40">
        <v>0.2</v>
      </c>
      <c r="H741" s="78"/>
      <c r="I741" s="79">
        <f t="shared" si="161"/>
        <v>571000</v>
      </c>
      <c r="J741" s="429"/>
      <c r="K741" s="440"/>
      <c r="L741" s="440"/>
    </row>
    <row r="742" spans="1:12" ht="14.25" customHeight="1">
      <c r="A742" s="1"/>
      <c r="B742" s="34">
        <v>1.4</v>
      </c>
      <c r="C742" s="46" t="s">
        <v>264</v>
      </c>
      <c r="D742" s="45"/>
      <c r="E742" s="46"/>
      <c r="F742" s="46"/>
      <c r="G742" s="40">
        <v>0.25</v>
      </c>
      <c r="H742" s="78"/>
      <c r="I742" s="79">
        <f t="shared" si="161"/>
        <v>713750</v>
      </c>
      <c r="J742" s="429"/>
      <c r="K742" s="440"/>
      <c r="L742" s="440"/>
    </row>
    <row r="743" spans="1:12" ht="15" customHeight="1">
      <c r="A743" s="1"/>
      <c r="B743" s="68" t="s">
        <v>139</v>
      </c>
      <c r="C743" s="138" t="s">
        <v>310</v>
      </c>
      <c r="D743" s="140">
        <v>632</v>
      </c>
      <c r="E743" s="140" t="s">
        <v>49</v>
      </c>
      <c r="F743" s="148">
        <f>'Payment Schedule-RFI'!D49</f>
        <v>7.4999999999999997E-3</v>
      </c>
      <c r="G743" s="29"/>
      <c r="H743" s="70">
        <f>F743*$F$6</f>
        <v>8565000</v>
      </c>
      <c r="I743" s="70"/>
      <c r="J743" s="427">
        <f>H743</f>
        <v>8565000</v>
      </c>
      <c r="K743" s="440"/>
      <c r="L743" s="440"/>
    </row>
    <row r="744" spans="1:12" ht="14.25" customHeight="1">
      <c r="A744" s="1"/>
      <c r="B744" s="34">
        <v>1.1000000000000001</v>
      </c>
      <c r="C744" s="46" t="s">
        <v>199</v>
      </c>
      <c r="D744" s="45"/>
      <c r="E744" s="46"/>
      <c r="F744" s="46"/>
      <c r="G744" s="40">
        <v>0.7</v>
      </c>
      <c r="H744" s="78"/>
      <c r="I744" s="79">
        <f t="shared" ref="I744:I746" si="162">G744*$J$743</f>
        <v>5995500</v>
      </c>
      <c r="J744" s="429"/>
      <c r="K744" s="440"/>
      <c r="L744" s="440"/>
    </row>
    <row r="745" spans="1:12" ht="14.25" customHeight="1">
      <c r="A745" s="1"/>
      <c r="B745" s="34">
        <v>1.2</v>
      </c>
      <c r="C745" s="46" t="s">
        <v>200</v>
      </c>
      <c r="D745" s="45"/>
      <c r="E745" s="46"/>
      <c r="F745" s="46"/>
      <c r="G745" s="40">
        <v>0.15</v>
      </c>
      <c r="H745" s="78"/>
      <c r="I745" s="79">
        <f t="shared" si="162"/>
        <v>1284750</v>
      </c>
      <c r="J745" s="429"/>
      <c r="K745" s="440"/>
      <c r="L745" s="440"/>
    </row>
    <row r="746" spans="1:12" ht="14.25" customHeight="1">
      <c r="A746" s="1"/>
      <c r="B746" s="34">
        <v>1.3</v>
      </c>
      <c r="C746" s="46" t="s">
        <v>201</v>
      </c>
      <c r="D746" s="45"/>
      <c r="E746" s="46"/>
      <c r="F746" s="46"/>
      <c r="G746" s="40">
        <v>0.15</v>
      </c>
      <c r="H746" s="78"/>
      <c r="I746" s="79">
        <f t="shared" si="162"/>
        <v>1284750</v>
      </c>
      <c r="J746" s="429"/>
      <c r="K746" s="440"/>
      <c r="L746" s="440"/>
    </row>
    <row r="747" spans="1:12" ht="15" customHeight="1">
      <c r="A747" s="1"/>
      <c r="B747" s="68" t="s">
        <v>196</v>
      </c>
      <c r="C747" s="138" t="s">
        <v>311</v>
      </c>
      <c r="D747" s="140">
        <v>632</v>
      </c>
      <c r="E747" s="140" t="s">
        <v>49</v>
      </c>
      <c r="F747" s="148">
        <f>'Payment Schedule-RFI'!D50</f>
        <v>5.0000000000000001E-3</v>
      </c>
      <c r="G747" s="29"/>
      <c r="H747" s="70">
        <f>F747*$F$6</f>
        <v>5710000</v>
      </c>
      <c r="I747" s="70"/>
      <c r="J747" s="427">
        <f>H747</f>
        <v>5710000</v>
      </c>
      <c r="K747" s="440"/>
      <c r="L747" s="440"/>
    </row>
    <row r="748" spans="1:12" ht="14.25" customHeight="1">
      <c r="A748" s="1"/>
      <c r="B748" s="34">
        <v>1.1000000000000001</v>
      </c>
      <c r="C748" s="46" t="s">
        <v>267</v>
      </c>
      <c r="D748" s="45"/>
      <c r="E748" s="46"/>
      <c r="F748" s="46"/>
      <c r="G748" s="40">
        <v>0.45</v>
      </c>
      <c r="H748" s="78"/>
      <c r="I748" s="79">
        <f t="shared" ref="I748:I750" si="163">G748*$J$747</f>
        <v>2569500</v>
      </c>
      <c r="J748" s="429"/>
      <c r="K748" s="440"/>
      <c r="L748" s="440"/>
    </row>
    <row r="749" spans="1:12" ht="14.25" customHeight="1">
      <c r="A749" s="1"/>
      <c r="B749" s="92" t="s">
        <v>17</v>
      </c>
      <c r="C749" s="66" t="s">
        <v>268</v>
      </c>
      <c r="D749" s="84"/>
      <c r="E749" s="66"/>
      <c r="F749" s="66"/>
      <c r="G749" s="88">
        <v>0.25</v>
      </c>
      <c r="H749" s="86"/>
      <c r="I749" s="87">
        <f t="shared" si="163"/>
        <v>1427500</v>
      </c>
      <c r="J749" s="430"/>
      <c r="K749" s="440"/>
      <c r="L749" s="440"/>
    </row>
    <row r="750" spans="1:12" ht="14.25" customHeight="1">
      <c r="A750" s="1"/>
      <c r="B750" s="34">
        <v>1.2</v>
      </c>
      <c r="C750" s="46" t="s">
        <v>312</v>
      </c>
      <c r="D750" s="45"/>
      <c r="E750" s="46"/>
      <c r="F750" s="46"/>
      <c r="G750" s="40">
        <v>0.3</v>
      </c>
      <c r="H750" s="78"/>
      <c r="I750" s="79">
        <f t="shared" si="163"/>
        <v>1713000</v>
      </c>
      <c r="J750" s="429"/>
      <c r="K750" s="440"/>
      <c r="L750" s="440"/>
    </row>
    <row r="751" spans="1:12" ht="15" customHeight="1">
      <c r="A751" s="1"/>
      <c r="B751" s="68" t="s">
        <v>202</v>
      </c>
      <c r="C751" s="138" t="s">
        <v>313</v>
      </c>
      <c r="D751" s="140">
        <v>632</v>
      </c>
      <c r="E751" s="140" t="s">
        <v>49</v>
      </c>
      <c r="F751" s="148">
        <f>'Payment Schedule-RFI'!D51</f>
        <v>5.0000000000000001E-3</v>
      </c>
      <c r="G751" s="29"/>
      <c r="H751" s="70">
        <f>F751*$F$6</f>
        <v>5710000</v>
      </c>
      <c r="I751" s="70"/>
      <c r="J751" s="427">
        <f>H751</f>
        <v>5710000</v>
      </c>
      <c r="K751" s="440"/>
      <c r="L751" s="440"/>
    </row>
    <row r="752" spans="1:12" ht="14.25" customHeight="1">
      <c r="A752" s="1"/>
      <c r="B752" s="34">
        <v>1.1000000000000001</v>
      </c>
      <c r="C752" s="46" t="s">
        <v>314</v>
      </c>
      <c r="D752" s="45"/>
      <c r="E752" s="46"/>
      <c r="F752" s="46"/>
      <c r="G752" s="40">
        <v>0.6</v>
      </c>
      <c r="H752" s="78"/>
      <c r="I752" s="79">
        <f t="shared" ref="I752:I754" si="164">G752*$J$751</f>
        <v>3426000</v>
      </c>
      <c r="J752" s="429"/>
      <c r="K752" s="440"/>
      <c r="L752" s="440"/>
    </row>
    <row r="753" spans="1:12" ht="14.25" customHeight="1">
      <c r="A753" s="1"/>
      <c r="B753" s="92" t="s">
        <v>17</v>
      </c>
      <c r="C753" s="66" t="s">
        <v>201</v>
      </c>
      <c r="D753" s="84"/>
      <c r="E753" s="66"/>
      <c r="F753" s="66"/>
      <c r="G753" s="88">
        <v>0.25</v>
      </c>
      <c r="H753" s="86"/>
      <c r="I753" s="87">
        <f t="shared" si="164"/>
        <v>1427500</v>
      </c>
      <c r="J753" s="430"/>
      <c r="K753" s="440"/>
      <c r="L753" s="440"/>
    </row>
    <row r="754" spans="1:12" ht="14.25" customHeight="1" thickBot="1">
      <c r="A754" s="1"/>
      <c r="B754" s="48">
        <v>1.2</v>
      </c>
      <c r="C754" s="51" t="s">
        <v>315</v>
      </c>
      <c r="D754" s="50"/>
      <c r="E754" s="51"/>
      <c r="F754" s="51"/>
      <c r="G754" s="52">
        <v>0.15</v>
      </c>
      <c r="H754" s="109"/>
      <c r="I754" s="110">
        <f t="shared" si="164"/>
        <v>856500</v>
      </c>
      <c r="J754" s="433"/>
      <c r="K754" s="440"/>
      <c r="L754" s="440"/>
    </row>
    <row r="755" spans="1:12" ht="9.75" customHeight="1" thickBot="1">
      <c r="A755" s="1"/>
      <c r="B755" s="127"/>
      <c r="C755" s="128"/>
      <c r="D755" s="1"/>
      <c r="E755" s="1"/>
      <c r="F755" s="1"/>
      <c r="G755" s="7"/>
      <c r="H755" s="7"/>
      <c r="I755" s="1"/>
      <c r="J755" s="435"/>
      <c r="K755" s="440"/>
      <c r="L755" s="440"/>
    </row>
    <row r="756" spans="1:12" ht="14.25" customHeight="1">
      <c r="A756" s="1"/>
      <c r="B756" s="131">
        <v>2.9</v>
      </c>
      <c r="C756" s="132" t="s">
        <v>316</v>
      </c>
      <c r="D756" s="133"/>
      <c r="E756" s="133"/>
      <c r="F756" s="133"/>
      <c r="G756" s="149"/>
      <c r="H756" s="147"/>
      <c r="I756" s="136"/>
      <c r="J756" s="436"/>
      <c r="K756" s="440"/>
      <c r="L756" s="440"/>
    </row>
    <row r="757" spans="1:12" ht="15" customHeight="1">
      <c r="A757" s="1"/>
      <c r="B757" s="68" t="s">
        <v>46</v>
      </c>
      <c r="C757" s="138" t="s">
        <v>317</v>
      </c>
      <c r="D757" s="140"/>
      <c r="E757" s="140"/>
      <c r="F757" s="148">
        <f>'Payment Schedule-RFI'!D53</f>
        <v>1.4999999999999999E-2</v>
      </c>
      <c r="G757" s="29"/>
      <c r="H757" s="70">
        <f>F757*$F$6</f>
        <v>17130000</v>
      </c>
      <c r="I757" s="70"/>
      <c r="J757" s="427">
        <f>H757</f>
        <v>17130000</v>
      </c>
      <c r="K757" s="440"/>
      <c r="L757" s="440"/>
    </row>
    <row r="758" spans="1:12" ht="14.25" customHeight="1">
      <c r="A758" s="1"/>
      <c r="B758" s="34">
        <v>1.1000000000000001</v>
      </c>
      <c r="C758" s="46" t="s">
        <v>251</v>
      </c>
      <c r="D758" s="45"/>
      <c r="E758" s="46"/>
      <c r="F758" s="46"/>
      <c r="G758" s="40">
        <v>0.7</v>
      </c>
      <c r="H758" s="78"/>
      <c r="I758" s="79">
        <f t="shared" ref="I758:I760" si="165">G758*$J$757</f>
        <v>11991000</v>
      </c>
      <c r="J758" s="429"/>
      <c r="K758" s="440"/>
      <c r="L758" s="440"/>
    </row>
    <row r="759" spans="1:12" ht="14.25" customHeight="1">
      <c r="A759" s="1"/>
      <c r="B759" s="34">
        <v>1.2</v>
      </c>
      <c r="C759" s="46" t="s">
        <v>252</v>
      </c>
      <c r="D759" s="45"/>
      <c r="E759" s="46"/>
      <c r="F759" s="46"/>
      <c r="G759" s="40">
        <v>0.2</v>
      </c>
      <c r="H759" s="78"/>
      <c r="I759" s="79">
        <f t="shared" si="165"/>
        <v>3426000</v>
      </c>
      <c r="J759" s="429"/>
      <c r="K759" s="440"/>
      <c r="L759" s="440"/>
    </row>
    <row r="760" spans="1:12" ht="14.25" customHeight="1">
      <c r="A760" s="1"/>
      <c r="B760" s="34">
        <v>1.3</v>
      </c>
      <c r="C760" s="46" t="s">
        <v>253</v>
      </c>
      <c r="D760" s="45"/>
      <c r="E760" s="46"/>
      <c r="F760" s="46"/>
      <c r="G760" s="40">
        <v>0.1</v>
      </c>
      <c r="H760" s="78"/>
      <c r="I760" s="79">
        <f t="shared" si="165"/>
        <v>1713000</v>
      </c>
      <c r="J760" s="429"/>
      <c r="K760" s="440"/>
      <c r="L760" s="440"/>
    </row>
    <row r="761" spans="1:12" ht="15" customHeight="1">
      <c r="A761" s="1"/>
      <c r="B761" s="68" t="s">
        <v>139</v>
      </c>
      <c r="C761" s="138" t="s">
        <v>318</v>
      </c>
      <c r="D761" s="140"/>
      <c r="E761" s="140"/>
      <c r="F761" s="148">
        <f>'Payment Schedule-RFI'!D54</f>
        <v>2.5000000000000001E-3</v>
      </c>
      <c r="G761" s="29"/>
      <c r="H761" s="70">
        <f>F761*$F$6</f>
        <v>2855000</v>
      </c>
      <c r="I761" s="70"/>
      <c r="J761" s="427">
        <f>H761</f>
        <v>2855000</v>
      </c>
      <c r="K761" s="440"/>
      <c r="L761" s="440"/>
    </row>
    <row r="762" spans="1:12" ht="14.25" customHeight="1">
      <c r="A762" s="1"/>
      <c r="B762" s="34">
        <v>1.1000000000000001</v>
      </c>
      <c r="C762" s="46" t="s">
        <v>251</v>
      </c>
      <c r="D762" s="45"/>
      <c r="E762" s="46"/>
      <c r="F762" s="46"/>
      <c r="G762" s="40">
        <v>0.7</v>
      </c>
      <c r="H762" s="78"/>
      <c r="I762" s="79">
        <f t="shared" ref="I762:I764" si="166">G762*$J$761</f>
        <v>1998499.9999999998</v>
      </c>
      <c r="J762" s="429"/>
      <c r="K762" s="440"/>
      <c r="L762" s="440"/>
    </row>
    <row r="763" spans="1:12" ht="14.25" customHeight="1">
      <c r="A763" s="1"/>
      <c r="B763" s="34">
        <v>1.2</v>
      </c>
      <c r="C763" s="46" t="s">
        <v>252</v>
      </c>
      <c r="D763" s="45"/>
      <c r="E763" s="46"/>
      <c r="F763" s="46"/>
      <c r="G763" s="40">
        <v>0.2</v>
      </c>
      <c r="H763" s="78"/>
      <c r="I763" s="79">
        <f t="shared" si="166"/>
        <v>571000</v>
      </c>
      <c r="J763" s="429"/>
      <c r="K763" s="440"/>
      <c r="L763" s="440"/>
    </row>
    <row r="764" spans="1:12" ht="14.25" customHeight="1">
      <c r="A764" s="1"/>
      <c r="B764" s="34">
        <v>1.3</v>
      </c>
      <c r="C764" s="46" t="s">
        <v>253</v>
      </c>
      <c r="D764" s="45"/>
      <c r="E764" s="46"/>
      <c r="F764" s="46"/>
      <c r="G764" s="40">
        <v>0.1</v>
      </c>
      <c r="H764" s="78"/>
      <c r="I764" s="79">
        <f t="shared" si="166"/>
        <v>285500</v>
      </c>
      <c r="J764" s="429"/>
      <c r="K764" s="440"/>
      <c r="L764" s="440"/>
    </row>
    <row r="765" spans="1:12" ht="15" customHeight="1">
      <c r="A765" s="1"/>
      <c r="B765" s="68" t="s">
        <v>196</v>
      </c>
      <c r="C765" s="138" t="s">
        <v>319</v>
      </c>
      <c r="D765" s="140"/>
      <c r="E765" s="140"/>
      <c r="F765" s="148">
        <f>'Payment Schedule-RFI'!D55</f>
        <v>8.0000000000000002E-3</v>
      </c>
      <c r="G765" s="29"/>
      <c r="H765" s="70">
        <f>F765*$F$6</f>
        <v>9136000</v>
      </c>
      <c r="I765" s="70"/>
      <c r="J765" s="427">
        <f>H765</f>
        <v>9136000</v>
      </c>
      <c r="K765" s="440"/>
      <c r="L765" s="440"/>
    </row>
    <row r="766" spans="1:12" ht="14.25" customHeight="1">
      <c r="A766" s="1"/>
      <c r="B766" s="34">
        <v>1.1000000000000001</v>
      </c>
      <c r="C766" s="46" t="s">
        <v>320</v>
      </c>
      <c r="D766" s="45"/>
      <c r="E766" s="46"/>
      <c r="F766" s="46"/>
      <c r="G766" s="40">
        <v>0.15</v>
      </c>
      <c r="H766" s="78"/>
      <c r="I766" s="79">
        <f t="shared" ref="I766:I771" si="167">G766*$J$765</f>
        <v>1370400</v>
      </c>
      <c r="J766" s="429"/>
      <c r="K766" s="440"/>
      <c r="L766" s="440"/>
    </row>
    <row r="767" spans="1:12" ht="14.25" customHeight="1">
      <c r="A767" s="1"/>
      <c r="B767" s="34">
        <v>1.2</v>
      </c>
      <c r="C767" s="46" t="s">
        <v>290</v>
      </c>
      <c r="D767" s="45"/>
      <c r="E767" s="46"/>
      <c r="F767" s="46"/>
      <c r="G767" s="40">
        <v>0.4</v>
      </c>
      <c r="H767" s="78"/>
      <c r="I767" s="79">
        <f t="shared" si="167"/>
        <v>3654400</v>
      </c>
      <c r="J767" s="429"/>
      <c r="K767" s="440"/>
      <c r="L767" s="440"/>
    </row>
    <row r="768" spans="1:12" ht="14.25" customHeight="1">
      <c r="A768" s="1"/>
      <c r="B768" s="34">
        <v>1.3</v>
      </c>
      <c r="C768" s="46" t="s">
        <v>55</v>
      </c>
      <c r="D768" s="45"/>
      <c r="E768" s="46"/>
      <c r="F768" s="46"/>
      <c r="G768" s="40">
        <v>0.1</v>
      </c>
      <c r="H768" s="78"/>
      <c r="I768" s="79">
        <f t="shared" si="167"/>
        <v>913600</v>
      </c>
      <c r="J768" s="429"/>
      <c r="K768" s="440"/>
      <c r="L768" s="440"/>
    </row>
    <row r="769" spans="1:12" ht="14.25" customHeight="1">
      <c r="A769" s="1"/>
      <c r="B769" s="34">
        <v>1.4</v>
      </c>
      <c r="C769" s="46" t="s">
        <v>54</v>
      </c>
      <c r="D769" s="45"/>
      <c r="E769" s="46"/>
      <c r="F769" s="46"/>
      <c r="G769" s="40">
        <v>0.15</v>
      </c>
      <c r="H769" s="78"/>
      <c r="I769" s="79">
        <f t="shared" si="167"/>
        <v>1370400</v>
      </c>
      <c r="J769" s="429"/>
      <c r="K769" s="440"/>
      <c r="L769" s="440"/>
    </row>
    <row r="770" spans="1:12" ht="14.25" customHeight="1">
      <c r="A770" s="1"/>
      <c r="B770" s="34">
        <v>1.5</v>
      </c>
      <c r="C770" s="46" t="s">
        <v>57</v>
      </c>
      <c r="D770" s="45"/>
      <c r="E770" s="46"/>
      <c r="F770" s="46"/>
      <c r="G770" s="40">
        <v>0.1</v>
      </c>
      <c r="H770" s="78"/>
      <c r="I770" s="79">
        <f t="shared" si="167"/>
        <v>913600</v>
      </c>
      <c r="J770" s="429"/>
      <c r="K770" s="440"/>
      <c r="L770" s="440"/>
    </row>
    <row r="771" spans="1:12" ht="14.25" customHeight="1">
      <c r="A771" s="1"/>
      <c r="B771" s="34">
        <v>1.6</v>
      </c>
      <c r="C771" s="46" t="s">
        <v>207</v>
      </c>
      <c r="D771" s="45"/>
      <c r="E771" s="46"/>
      <c r="F771" s="46"/>
      <c r="G771" s="40">
        <v>0.1</v>
      </c>
      <c r="H771" s="78"/>
      <c r="I771" s="79">
        <f t="shared" si="167"/>
        <v>913600</v>
      </c>
      <c r="J771" s="429"/>
      <c r="K771" s="440"/>
      <c r="L771" s="440"/>
    </row>
    <row r="772" spans="1:12" ht="15" customHeight="1">
      <c r="A772" s="1"/>
      <c r="B772" s="68" t="s">
        <v>202</v>
      </c>
      <c r="C772" s="138" t="s">
        <v>321</v>
      </c>
      <c r="D772" s="140"/>
      <c r="E772" s="140"/>
      <c r="F772" s="148">
        <f>'Payment Schedule-RFI'!D56</f>
        <v>1.1000000000000001E-2</v>
      </c>
      <c r="G772" s="29"/>
      <c r="H772" s="70">
        <f>F772*$F$6</f>
        <v>12562000.000000002</v>
      </c>
      <c r="I772" s="70"/>
      <c r="J772" s="427">
        <f>H772</f>
        <v>12562000.000000002</v>
      </c>
      <c r="K772" s="440"/>
      <c r="L772" s="440"/>
    </row>
    <row r="773" spans="1:12" ht="14.25" customHeight="1">
      <c r="A773" s="1"/>
      <c r="B773" s="34">
        <v>1.1000000000000001</v>
      </c>
      <c r="C773" s="46" t="s">
        <v>251</v>
      </c>
      <c r="D773" s="45"/>
      <c r="E773" s="46"/>
      <c r="F773" s="46"/>
      <c r="G773" s="40">
        <v>0.7</v>
      </c>
      <c r="H773" s="78"/>
      <c r="I773" s="79">
        <f t="shared" ref="I773:I774" si="168">G773*$J$772</f>
        <v>8793400</v>
      </c>
      <c r="J773" s="429"/>
      <c r="K773" s="440"/>
      <c r="L773" s="440"/>
    </row>
    <row r="774" spans="1:12" ht="14.25" customHeight="1">
      <c r="A774" s="1"/>
      <c r="B774" s="34">
        <v>1.2</v>
      </c>
      <c r="C774" s="46" t="s">
        <v>271</v>
      </c>
      <c r="D774" s="45"/>
      <c r="E774" s="46"/>
      <c r="F774" s="46"/>
      <c r="G774" s="40">
        <v>0.3</v>
      </c>
      <c r="H774" s="78"/>
      <c r="I774" s="79">
        <f t="shared" si="168"/>
        <v>3768600.0000000005</v>
      </c>
      <c r="J774" s="429"/>
      <c r="K774" s="440"/>
      <c r="L774" s="440"/>
    </row>
    <row r="775" spans="1:12" ht="14.25" customHeight="1">
      <c r="A775" s="1"/>
      <c r="B775" s="68" t="s">
        <v>249</v>
      </c>
      <c r="C775" s="138" t="s">
        <v>322</v>
      </c>
      <c r="D775" s="140"/>
      <c r="E775" s="140"/>
      <c r="F775" s="148">
        <f>'Payment Schedule-RFI'!D57</f>
        <v>2E-3</v>
      </c>
      <c r="G775" s="29"/>
      <c r="H775" s="70">
        <f t="shared" ref="H775:H776" si="169">F775*$F$6</f>
        <v>2284000</v>
      </c>
      <c r="I775" s="150">
        <f>J775</f>
        <v>2284000</v>
      </c>
      <c r="J775" s="427">
        <f t="shared" ref="J775:J776" si="170">H775</f>
        <v>2284000</v>
      </c>
      <c r="K775" s="440"/>
      <c r="L775" s="440"/>
    </row>
    <row r="776" spans="1:12" ht="15" customHeight="1">
      <c r="A776" s="1"/>
      <c r="B776" s="68" t="s">
        <v>254</v>
      </c>
      <c r="C776" s="138" t="s">
        <v>323</v>
      </c>
      <c r="D776" s="140"/>
      <c r="E776" s="140"/>
      <c r="F776" s="148">
        <f>'Payment Schedule-RFI'!D58</f>
        <v>7.4999999999999997E-3</v>
      </c>
      <c r="G776" s="29"/>
      <c r="H776" s="70">
        <f t="shared" si="169"/>
        <v>8565000</v>
      </c>
      <c r="I776" s="70"/>
      <c r="J776" s="427">
        <f t="shared" si="170"/>
        <v>8565000</v>
      </c>
      <c r="K776" s="440"/>
      <c r="L776" s="440"/>
    </row>
    <row r="777" spans="1:12" ht="14.25" customHeight="1">
      <c r="A777" s="1"/>
      <c r="B777" s="34">
        <v>1.1000000000000001</v>
      </c>
      <c r="C777" s="46" t="s">
        <v>50</v>
      </c>
      <c r="D777" s="45"/>
      <c r="E777" s="46"/>
      <c r="F777" s="46"/>
      <c r="G777" s="40">
        <v>0.05</v>
      </c>
      <c r="H777" s="78"/>
      <c r="I777" s="79">
        <f t="shared" ref="I777:I780" si="171">G777*$J$776</f>
        <v>428250</v>
      </c>
      <c r="J777" s="429"/>
      <c r="K777" s="440"/>
      <c r="L777" s="440"/>
    </row>
    <row r="778" spans="1:12" ht="14.25" customHeight="1">
      <c r="A778" s="1"/>
      <c r="B778" s="34">
        <v>1.2</v>
      </c>
      <c r="C778" s="46" t="s">
        <v>55</v>
      </c>
      <c r="D778" s="45"/>
      <c r="E778" s="46"/>
      <c r="F778" s="46"/>
      <c r="G778" s="40">
        <v>0.25</v>
      </c>
      <c r="H778" s="78"/>
      <c r="I778" s="79">
        <f t="shared" si="171"/>
        <v>2141250</v>
      </c>
      <c r="J778" s="429"/>
      <c r="K778" s="440"/>
      <c r="L778" s="440"/>
    </row>
    <row r="779" spans="1:12" ht="14.25" customHeight="1">
      <c r="A779" s="1"/>
      <c r="B779" s="34">
        <v>1.3</v>
      </c>
      <c r="C779" s="46" t="s">
        <v>54</v>
      </c>
      <c r="D779" s="45"/>
      <c r="E779" s="46"/>
      <c r="F779" s="46"/>
      <c r="G779" s="40">
        <v>0.4</v>
      </c>
      <c r="H779" s="78"/>
      <c r="I779" s="79">
        <f t="shared" si="171"/>
        <v>3426000</v>
      </c>
      <c r="J779" s="429"/>
      <c r="K779" s="440"/>
      <c r="L779" s="440"/>
    </row>
    <row r="780" spans="1:12" ht="14.25" customHeight="1">
      <c r="A780" s="1"/>
      <c r="B780" s="34">
        <v>1.4</v>
      </c>
      <c r="C780" s="46" t="s">
        <v>57</v>
      </c>
      <c r="D780" s="45"/>
      <c r="E780" s="46"/>
      <c r="F780" s="46"/>
      <c r="G780" s="40">
        <v>0.3</v>
      </c>
      <c r="H780" s="78"/>
      <c r="I780" s="79">
        <f t="shared" si="171"/>
        <v>2569500</v>
      </c>
      <c r="J780" s="429"/>
      <c r="K780" s="440"/>
      <c r="L780" s="440"/>
    </row>
    <row r="781" spans="1:12" ht="15" customHeight="1">
      <c r="A781" s="1"/>
      <c r="B781" s="68" t="s">
        <v>256</v>
      </c>
      <c r="C781" s="138" t="s">
        <v>324</v>
      </c>
      <c r="D781" s="140"/>
      <c r="E781" s="140"/>
      <c r="F781" s="148">
        <f>'Payment Schedule-RFI'!D59</f>
        <v>2E-3</v>
      </c>
      <c r="G781" s="29"/>
      <c r="H781" s="70">
        <f>F781*$F$6</f>
        <v>2284000</v>
      </c>
      <c r="I781" s="70"/>
      <c r="J781" s="427">
        <f>H781</f>
        <v>2284000</v>
      </c>
      <c r="K781" s="440"/>
      <c r="L781" s="440"/>
    </row>
    <row r="782" spans="1:12" ht="14.25" customHeight="1">
      <c r="A782" s="1"/>
      <c r="B782" s="34">
        <v>1.1000000000000001</v>
      </c>
      <c r="C782" s="46" t="s">
        <v>251</v>
      </c>
      <c r="D782" s="45"/>
      <c r="E782" s="46"/>
      <c r="F782" s="46"/>
      <c r="G782" s="40">
        <v>0.85</v>
      </c>
      <c r="H782" s="78"/>
      <c r="I782" s="79">
        <f t="shared" ref="I782:I783" si="172">G782*$J$781</f>
        <v>1941400</v>
      </c>
      <c r="J782" s="429"/>
      <c r="K782" s="440"/>
      <c r="L782" s="440"/>
    </row>
    <row r="783" spans="1:12" ht="14.25" customHeight="1" thickBot="1">
      <c r="A783" s="1"/>
      <c r="B783" s="48">
        <v>1.2</v>
      </c>
      <c r="C783" s="51" t="s">
        <v>325</v>
      </c>
      <c r="D783" s="50"/>
      <c r="E783" s="51"/>
      <c r="F783" s="51"/>
      <c r="G783" s="52">
        <v>0.15</v>
      </c>
      <c r="H783" s="109"/>
      <c r="I783" s="110">
        <f t="shared" si="172"/>
        <v>342600</v>
      </c>
      <c r="J783" s="433"/>
      <c r="K783" s="440"/>
      <c r="L783" s="440"/>
    </row>
    <row r="784" spans="1:12" ht="9.75" customHeight="1" thickBot="1">
      <c r="A784" s="1"/>
      <c r="B784" s="127"/>
      <c r="C784" s="128"/>
      <c r="D784" s="1"/>
      <c r="E784" s="1"/>
      <c r="F784" s="1"/>
      <c r="G784" s="7"/>
      <c r="H784" s="7"/>
      <c r="I784" s="1"/>
      <c r="J784" s="435"/>
      <c r="K784" s="440"/>
      <c r="L784" s="440"/>
    </row>
    <row r="785" spans="1:12" ht="14.25" customHeight="1">
      <c r="A785" s="1"/>
      <c r="B785" s="131">
        <v>3</v>
      </c>
      <c r="C785" s="132" t="s">
        <v>326</v>
      </c>
      <c r="D785" s="133"/>
      <c r="E785" s="133"/>
      <c r="F785" s="133"/>
      <c r="G785" s="134"/>
      <c r="H785" s="147"/>
      <c r="I785" s="136"/>
      <c r="J785" s="436"/>
      <c r="K785" s="440"/>
      <c r="L785" s="440"/>
    </row>
    <row r="786" spans="1:12" ht="15" customHeight="1">
      <c r="A786" s="1"/>
      <c r="B786" s="68" t="s">
        <v>327</v>
      </c>
      <c r="C786" s="138" t="s">
        <v>328</v>
      </c>
      <c r="D786" s="140"/>
      <c r="E786" s="140"/>
      <c r="F786" s="29">
        <f>'Payment Schedule-RFI'!D61</f>
        <v>0.01</v>
      </c>
      <c r="G786" s="29"/>
      <c r="H786" s="70">
        <f>F786*$F$6</f>
        <v>11420000</v>
      </c>
      <c r="I786" s="70"/>
      <c r="J786" s="427">
        <f>H786</f>
        <v>11420000</v>
      </c>
      <c r="K786" s="440"/>
      <c r="L786" s="440"/>
    </row>
    <row r="787" spans="1:12" ht="14.25" customHeight="1">
      <c r="A787" s="1"/>
      <c r="B787" s="34">
        <v>1.1000000000000001</v>
      </c>
      <c r="C787" s="46" t="s">
        <v>251</v>
      </c>
      <c r="D787" s="45"/>
      <c r="E787" s="46"/>
      <c r="F787" s="46"/>
      <c r="G787" s="40">
        <v>0.7</v>
      </c>
      <c r="H787" s="78"/>
      <c r="I787" s="79">
        <f t="shared" ref="I787:I788" si="173">G787*$J$786</f>
        <v>7993999.9999999991</v>
      </c>
      <c r="J787" s="429"/>
      <c r="K787" s="440"/>
      <c r="L787" s="440"/>
    </row>
    <row r="788" spans="1:12" ht="14.25" customHeight="1">
      <c r="A788" s="1"/>
      <c r="B788" s="34">
        <v>1.2</v>
      </c>
      <c r="C788" s="46" t="s">
        <v>252</v>
      </c>
      <c r="D788" s="45"/>
      <c r="E788" s="46"/>
      <c r="F788" s="46"/>
      <c r="G788" s="40">
        <v>0.3</v>
      </c>
      <c r="H788" s="78"/>
      <c r="I788" s="79">
        <f t="shared" si="173"/>
        <v>3426000</v>
      </c>
      <c r="J788" s="429"/>
      <c r="K788" s="440"/>
      <c r="L788" s="440"/>
    </row>
    <row r="789" spans="1:12" ht="15" customHeight="1">
      <c r="A789" s="1"/>
      <c r="B789" s="68" t="s">
        <v>329</v>
      </c>
      <c r="C789" s="138" t="s">
        <v>330</v>
      </c>
      <c r="D789" s="140"/>
      <c r="E789" s="140"/>
      <c r="F789" s="148">
        <f>'Payment Schedule-RFI'!D62</f>
        <v>6.8000000000000005E-2</v>
      </c>
      <c r="G789" s="29"/>
      <c r="H789" s="70">
        <f>F789*$F$6</f>
        <v>77656000</v>
      </c>
      <c r="I789" s="70"/>
      <c r="J789" s="427">
        <f>H789</f>
        <v>77656000</v>
      </c>
      <c r="K789" s="440"/>
      <c r="L789" s="440"/>
    </row>
    <row r="790" spans="1:12" ht="14.25" customHeight="1">
      <c r="A790" s="1"/>
      <c r="B790" s="34">
        <v>1.1000000000000001</v>
      </c>
      <c r="C790" s="46" t="s">
        <v>251</v>
      </c>
      <c r="D790" s="45"/>
      <c r="E790" s="46"/>
      <c r="F790" s="46"/>
      <c r="G790" s="40">
        <v>0.7</v>
      </c>
      <c r="H790" s="78"/>
      <c r="I790" s="79">
        <f t="shared" ref="I790:I791" si="174">G790*$J$789</f>
        <v>54359200</v>
      </c>
      <c r="J790" s="429"/>
      <c r="K790" s="440"/>
      <c r="L790" s="440"/>
    </row>
    <row r="791" spans="1:12" ht="14.25" customHeight="1">
      <c r="A791" s="1"/>
      <c r="B791" s="34">
        <v>1.2</v>
      </c>
      <c r="C791" s="46" t="s">
        <v>252</v>
      </c>
      <c r="D791" s="45"/>
      <c r="E791" s="46"/>
      <c r="F791" s="46"/>
      <c r="G791" s="40">
        <v>0.3</v>
      </c>
      <c r="H791" s="78"/>
      <c r="I791" s="79">
        <f t="shared" si="174"/>
        <v>23296800</v>
      </c>
      <c r="J791" s="429"/>
      <c r="K791" s="440"/>
      <c r="L791" s="440"/>
    </row>
    <row r="792" spans="1:12" ht="14.25" customHeight="1">
      <c r="A792" s="1"/>
      <c r="B792" s="151" t="s">
        <v>331</v>
      </c>
      <c r="C792" s="138" t="s">
        <v>332</v>
      </c>
      <c r="D792" s="140"/>
      <c r="E792" s="140"/>
      <c r="F792" s="29">
        <f>'Payment Schedule-RFI'!D63</f>
        <v>0.02</v>
      </c>
      <c r="G792" s="29"/>
      <c r="H792" s="70">
        <f t="shared" ref="H792:H793" si="175">F792*$F$6</f>
        <v>22840000</v>
      </c>
      <c r="I792" s="150">
        <f>J792</f>
        <v>22840000</v>
      </c>
      <c r="J792" s="427">
        <f t="shared" ref="J792:J793" si="176">H792</f>
        <v>22840000</v>
      </c>
      <c r="K792" s="440"/>
      <c r="L792" s="440"/>
    </row>
    <row r="793" spans="1:12" ht="15" customHeight="1">
      <c r="A793" s="1"/>
      <c r="B793" s="68" t="s">
        <v>333</v>
      </c>
      <c r="C793" s="138" t="s">
        <v>334</v>
      </c>
      <c r="D793" s="140"/>
      <c r="E793" s="140"/>
      <c r="F793" s="148">
        <f>'Payment Schedule-RFI'!D64</f>
        <v>5.0000000000000001E-3</v>
      </c>
      <c r="G793" s="29"/>
      <c r="H793" s="70">
        <f t="shared" si="175"/>
        <v>5710000</v>
      </c>
      <c r="I793" s="70"/>
      <c r="J793" s="427">
        <f t="shared" si="176"/>
        <v>5710000</v>
      </c>
      <c r="K793" s="440"/>
      <c r="L793" s="440"/>
    </row>
    <row r="794" spans="1:12" ht="14.25" customHeight="1">
      <c r="A794" s="1"/>
      <c r="B794" s="34">
        <v>1.1000000000000001</v>
      </c>
      <c r="C794" s="46" t="s">
        <v>251</v>
      </c>
      <c r="D794" s="45"/>
      <c r="E794" s="46"/>
      <c r="F794" s="46"/>
      <c r="G794" s="40">
        <v>0.7</v>
      </c>
      <c r="H794" s="78"/>
      <c r="I794" s="79">
        <f t="shared" ref="I794:I796" si="177">G794*$J$793</f>
        <v>3996999.9999999995</v>
      </c>
      <c r="J794" s="429"/>
      <c r="K794" s="440"/>
      <c r="L794" s="440"/>
    </row>
    <row r="795" spans="1:12" ht="14.25" customHeight="1">
      <c r="A795" s="1"/>
      <c r="B795" s="34">
        <v>1.2</v>
      </c>
      <c r="C795" s="46" t="s">
        <v>252</v>
      </c>
      <c r="D795" s="45"/>
      <c r="E795" s="46"/>
      <c r="F795" s="46"/>
      <c r="G795" s="40">
        <v>0.2</v>
      </c>
      <c r="H795" s="78"/>
      <c r="I795" s="79">
        <f t="shared" si="177"/>
        <v>1142000</v>
      </c>
      <c r="J795" s="429"/>
      <c r="K795" s="440"/>
      <c r="L795" s="440"/>
    </row>
    <row r="796" spans="1:12" ht="14.25" customHeight="1">
      <c r="A796" s="1"/>
      <c r="B796" s="34">
        <v>1.3</v>
      </c>
      <c r="C796" s="46" t="s">
        <v>253</v>
      </c>
      <c r="D796" s="45"/>
      <c r="E796" s="46"/>
      <c r="F796" s="46"/>
      <c r="G796" s="40">
        <v>0.1</v>
      </c>
      <c r="H796" s="78"/>
      <c r="I796" s="79">
        <f t="shared" si="177"/>
        <v>571000</v>
      </c>
      <c r="J796" s="429"/>
      <c r="K796" s="440"/>
      <c r="L796" s="440"/>
    </row>
    <row r="797" spans="1:12" ht="15" customHeight="1">
      <c r="A797" s="1"/>
      <c r="B797" s="68" t="s">
        <v>335</v>
      </c>
      <c r="C797" s="138" t="s">
        <v>336</v>
      </c>
      <c r="D797" s="140"/>
      <c r="E797" s="140"/>
      <c r="F797" s="148">
        <f>'Payment Schedule-RFI'!D65</f>
        <v>5.0000000000000001E-3</v>
      </c>
      <c r="G797" s="29"/>
      <c r="H797" s="70">
        <f>F797*$F$6</f>
        <v>5710000</v>
      </c>
      <c r="I797" s="70"/>
      <c r="J797" s="427">
        <f>H797</f>
        <v>5710000</v>
      </c>
      <c r="K797" s="440"/>
      <c r="L797" s="440"/>
    </row>
    <row r="798" spans="1:12" ht="14.25" customHeight="1">
      <c r="A798" s="1"/>
      <c r="B798" s="34">
        <v>1.1000000000000001</v>
      </c>
      <c r="C798" s="46" t="s">
        <v>251</v>
      </c>
      <c r="D798" s="45"/>
      <c r="E798" s="46"/>
      <c r="F798" s="46"/>
      <c r="G798" s="40">
        <v>0.7</v>
      </c>
      <c r="H798" s="78"/>
      <c r="I798" s="79">
        <f t="shared" ref="I798:I800" si="178">G798*$J$797</f>
        <v>3996999.9999999995</v>
      </c>
      <c r="J798" s="429"/>
      <c r="K798" s="440"/>
      <c r="L798" s="440"/>
    </row>
    <row r="799" spans="1:12" ht="14.25" customHeight="1">
      <c r="A799" s="1"/>
      <c r="B799" s="34">
        <v>1.2</v>
      </c>
      <c r="C799" s="46" t="s">
        <v>252</v>
      </c>
      <c r="D799" s="45"/>
      <c r="E799" s="46"/>
      <c r="F799" s="46"/>
      <c r="G799" s="40">
        <v>0.2</v>
      </c>
      <c r="H799" s="78"/>
      <c r="I799" s="79">
        <f t="shared" si="178"/>
        <v>1142000</v>
      </c>
      <c r="J799" s="429"/>
      <c r="K799" s="440"/>
      <c r="L799" s="440"/>
    </row>
    <row r="800" spans="1:12" ht="14.25" customHeight="1">
      <c r="A800" s="1"/>
      <c r="B800" s="34">
        <v>1.3</v>
      </c>
      <c r="C800" s="46" t="s">
        <v>253</v>
      </c>
      <c r="D800" s="45"/>
      <c r="E800" s="46"/>
      <c r="F800" s="46"/>
      <c r="G800" s="40">
        <v>0.1</v>
      </c>
      <c r="H800" s="78"/>
      <c r="I800" s="79">
        <f t="shared" si="178"/>
        <v>571000</v>
      </c>
      <c r="J800" s="429"/>
      <c r="K800" s="440"/>
      <c r="L800" s="440"/>
    </row>
    <row r="801" spans="1:12" ht="15" customHeight="1">
      <c r="A801" s="1"/>
      <c r="B801" s="68" t="s">
        <v>337</v>
      </c>
      <c r="C801" s="138" t="s">
        <v>338</v>
      </c>
      <c r="D801" s="140"/>
      <c r="E801" s="140"/>
      <c r="F801" s="148">
        <f>'Payment Schedule-RFI'!D66</f>
        <v>5.0000000000000001E-3</v>
      </c>
      <c r="G801" s="29"/>
      <c r="H801" s="70">
        <f>F801*$F$6</f>
        <v>5710000</v>
      </c>
      <c r="I801" s="70"/>
      <c r="J801" s="427">
        <f>H801</f>
        <v>5710000</v>
      </c>
      <c r="K801" s="440"/>
      <c r="L801" s="440"/>
    </row>
    <row r="802" spans="1:12" ht="14.25" customHeight="1">
      <c r="A802" s="1"/>
      <c r="B802" s="34">
        <v>1.1000000000000001</v>
      </c>
      <c r="C802" s="46" t="s">
        <v>251</v>
      </c>
      <c r="D802" s="45"/>
      <c r="E802" s="46"/>
      <c r="F802" s="46"/>
      <c r="G802" s="40">
        <v>0.7</v>
      </c>
      <c r="H802" s="78"/>
      <c r="I802" s="79">
        <f t="shared" ref="I802:I804" si="179">G802*$J$801</f>
        <v>3996999.9999999995</v>
      </c>
      <c r="J802" s="429"/>
      <c r="K802" s="440"/>
      <c r="L802" s="440"/>
    </row>
    <row r="803" spans="1:12" ht="14.25" customHeight="1">
      <c r="A803" s="1"/>
      <c r="B803" s="34">
        <v>1.2</v>
      </c>
      <c r="C803" s="46" t="s">
        <v>252</v>
      </c>
      <c r="D803" s="45"/>
      <c r="E803" s="46"/>
      <c r="F803" s="46"/>
      <c r="G803" s="40">
        <v>0.2</v>
      </c>
      <c r="H803" s="78"/>
      <c r="I803" s="79">
        <f t="shared" si="179"/>
        <v>1142000</v>
      </c>
      <c r="J803" s="429"/>
      <c r="K803" s="440"/>
      <c r="L803" s="440"/>
    </row>
    <row r="804" spans="1:12" ht="14.25" customHeight="1">
      <c r="A804" s="1"/>
      <c r="B804" s="34">
        <v>1.3</v>
      </c>
      <c r="C804" s="46" t="s">
        <v>253</v>
      </c>
      <c r="D804" s="45"/>
      <c r="E804" s="46"/>
      <c r="F804" s="46"/>
      <c r="G804" s="40">
        <v>0.1</v>
      </c>
      <c r="H804" s="78"/>
      <c r="I804" s="79">
        <f t="shared" si="179"/>
        <v>571000</v>
      </c>
      <c r="J804" s="429"/>
      <c r="K804" s="440"/>
      <c r="L804" s="440"/>
    </row>
    <row r="805" spans="1:12" ht="15" customHeight="1">
      <c r="A805" s="1"/>
      <c r="B805" s="68" t="s">
        <v>339</v>
      </c>
      <c r="C805" s="138" t="s">
        <v>340</v>
      </c>
      <c r="D805" s="140"/>
      <c r="E805" s="140"/>
      <c r="F805" s="29">
        <f>'Payment Schedule-RFI'!D67</f>
        <v>0.01</v>
      </c>
      <c r="G805" s="29"/>
      <c r="H805" s="70">
        <f>F805*$F$6</f>
        <v>11420000</v>
      </c>
      <c r="I805" s="70"/>
      <c r="J805" s="427">
        <f>H805</f>
        <v>11420000</v>
      </c>
      <c r="K805" s="440"/>
      <c r="L805" s="440"/>
    </row>
    <row r="806" spans="1:12" ht="14.25" customHeight="1">
      <c r="A806" s="1"/>
      <c r="B806" s="34">
        <v>1.1000000000000001</v>
      </c>
      <c r="C806" s="46" t="s">
        <v>251</v>
      </c>
      <c r="D806" s="45"/>
      <c r="E806" s="46"/>
      <c r="F806" s="46"/>
      <c r="G806" s="40">
        <v>0.7</v>
      </c>
      <c r="H806" s="78"/>
      <c r="I806" s="79">
        <f t="shared" ref="I806:I808" si="180">G806*$J$805</f>
        <v>7993999.9999999991</v>
      </c>
      <c r="J806" s="429"/>
      <c r="K806" s="440"/>
      <c r="L806" s="440"/>
    </row>
    <row r="807" spans="1:12" ht="14.25" customHeight="1">
      <c r="A807" s="1"/>
      <c r="B807" s="34">
        <v>1.2</v>
      </c>
      <c r="C807" s="46" t="s">
        <v>252</v>
      </c>
      <c r="D807" s="45"/>
      <c r="E807" s="46"/>
      <c r="F807" s="46"/>
      <c r="G807" s="40">
        <v>0.2</v>
      </c>
      <c r="H807" s="78"/>
      <c r="I807" s="79">
        <f t="shared" si="180"/>
        <v>2284000</v>
      </c>
      <c r="J807" s="429"/>
      <c r="K807" s="440"/>
      <c r="L807" s="440"/>
    </row>
    <row r="808" spans="1:12" ht="14.25" customHeight="1">
      <c r="A808" s="1"/>
      <c r="B808" s="34">
        <v>1.3</v>
      </c>
      <c r="C808" s="46" t="s">
        <v>253</v>
      </c>
      <c r="D808" s="45"/>
      <c r="E808" s="46"/>
      <c r="F808" s="46"/>
      <c r="G808" s="40">
        <v>0.1</v>
      </c>
      <c r="H808" s="78"/>
      <c r="I808" s="79">
        <f t="shared" si="180"/>
        <v>1142000</v>
      </c>
      <c r="J808" s="429"/>
      <c r="K808" s="440"/>
      <c r="L808" s="440"/>
    </row>
    <row r="809" spans="1:12" ht="15" customHeight="1">
      <c r="A809" s="1"/>
      <c r="B809" s="68" t="s">
        <v>341</v>
      </c>
      <c r="C809" s="138" t="s">
        <v>342</v>
      </c>
      <c r="D809" s="140"/>
      <c r="E809" s="140"/>
      <c r="F809" s="148">
        <f>'Payment Schedule-RFI'!D68</f>
        <v>2E-3</v>
      </c>
      <c r="G809" s="29"/>
      <c r="H809" s="70">
        <f>F809*$F$6</f>
        <v>2284000</v>
      </c>
      <c r="I809" s="70"/>
      <c r="J809" s="427">
        <f>H809</f>
        <v>2284000</v>
      </c>
      <c r="K809" s="440"/>
      <c r="L809" s="440"/>
    </row>
    <row r="810" spans="1:12" ht="14.25" customHeight="1">
      <c r="A810" s="1"/>
      <c r="B810" s="34">
        <v>1.1000000000000001</v>
      </c>
      <c r="C810" s="46" t="s">
        <v>251</v>
      </c>
      <c r="D810" s="45"/>
      <c r="E810" s="46"/>
      <c r="F810" s="46"/>
      <c r="G810" s="40">
        <v>0.7</v>
      </c>
      <c r="H810" s="78"/>
      <c r="I810" s="79">
        <f t="shared" ref="I810:I812" si="181">G810*$J$809</f>
        <v>1598800</v>
      </c>
      <c r="J810" s="429"/>
      <c r="K810" s="440"/>
      <c r="L810" s="440"/>
    </row>
    <row r="811" spans="1:12" ht="14.25" customHeight="1">
      <c r="A811" s="1"/>
      <c r="B811" s="34">
        <v>1.2</v>
      </c>
      <c r="C811" s="46" t="s">
        <v>252</v>
      </c>
      <c r="D811" s="45"/>
      <c r="E811" s="46"/>
      <c r="F811" s="46"/>
      <c r="G811" s="40">
        <v>0.2</v>
      </c>
      <c r="H811" s="78"/>
      <c r="I811" s="79">
        <f t="shared" si="181"/>
        <v>456800</v>
      </c>
      <c r="J811" s="429"/>
      <c r="K811" s="440"/>
      <c r="L811" s="440"/>
    </row>
    <row r="812" spans="1:12" ht="14.25" customHeight="1">
      <c r="A812" s="1"/>
      <c r="B812" s="34">
        <v>1.3</v>
      </c>
      <c r="C812" s="46" t="s">
        <v>253</v>
      </c>
      <c r="D812" s="45"/>
      <c r="E812" s="46"/>
      <c r="F812" s="46"/>
      <c r="G812" s="40">
        <v>0.1</v>
      </c>
      <c r="H812" s="78"/>
      <c r="I812" s="79">
        <f t="shared" si="181"/>
        <v>228400</v>
      </c>
      <c r="J812" s="429"/>
      <c r="K812" s="440"/>
      <c r="L812" s="440"/>
    </row>
    <row r="813" spans="1:12" ht="15" customHeight="1">
      <c r="A813" s="1"/>
      <c r="B813" s="68" t="s">
        <v>343</v>
      </c>
      <c r="C813" s="138" t="s">
        <v>344</v>
      </c>
      <c r="D813" s="140"/>
      <c r="E813" s="140"/>
      <c r="F813" s="148">
        <f>'Payment Schedule-RFI'!D69</f>
        <v>5.0000000000000001E-3</v>
      </c>
      <c r="G813" s="29"/>
      <c r="H813" s="70">
        <f>F813*$F$6</f>
        <v>5710000</v>
      </c>
      <c r="I813" s="70"/>
      <c r="J813" s="427">
        <f>H813</f>
        <v>5710000</v>
      </c>
      <c r="K813" s="440"/>
      <c r="L813" s="440"/>
    </row>
    <row r="814" spans="1:12" ht="14.25" customHeight="1">
      <c r="A814" s="1"/>
      <c r="B814" s="34">
        <v>1.1000000000000001</v>
      </c>
      <c r="C814" s="46" t="s">
        <v>345</v>
      </c>
      <c r="D814" s="45"/>
      <c r="E814" s="46"/>
      <c r="F814" s="46"/>
      <c r="G814" s="40">
        <v>0.5</v>
      </c>
      <c r="H814" s="78"/>
      <c r="I814" s="79">
        <f t="shared" ref="I814:I818" si="182">G814*$J$813</f>
        <v>2855000</v>
      </c>
      <c r="J814" s="429"/>
      <c r="K814" s="440"/>
      <c r="L814" s="440"/>
    </row>
    <row r="815" spans="1:12" ht="14.25" customHeight="1">
      <c r="A815" s="1"/>
      <c r="B815" s="92" t="s">
        <v>17</v>
      </c>
      <c r="C815" s="141" t="s">
        <v>252</v>
      </c>
      <c r="D815" s="84"/>
      <c r="E815" s="66"/>
      <c r="F815" s="66"/>
      <c r="G815" s="88">
        <v>0.15</v>
      </c>
      <c r="H815" s="86"/>
      <c r="I815" s="87">
        <f t="shared" si="182"/>
        <v>856500</v>
      </c>
      <c r="J815" s="430"/>
      <c r="K815" s="440"/>
      <c r="L815" s="440"/>
    </row>
    <row r="816" spans="1:12" ht="14.25" customHeight="1">
      <c r="A816" s="1"/>
      <c r="B816" s="34">
        <v>1.2</v>
      </c>
      <c r="C816" s="46" t="s">
        <v>199</v>
      </c>
      <c r="D816" s="45"/>
      <c r="E816" s="46"/>
      <c r="F816" s="46"/>
      <c r="G816" s="40">
        <v>0.25</v>
      </c>
      <c r="H816" s="78"/>
      <c r="I816" s="79">
        <f t="shared" si="182"/>
        <v>1427500</v>
      </c>
      <c r="J816" s="429"/>
      <c r="K816" s="440"/>
      <c r="L816" s="440"/>
    </row>
    <row r="817" spans="1:12" ht="14.25" customHeight="1">
      <c r="A817" s="1"/>
      <c r="B817" s="92" t="s">
        <v>26</v>
      </c>
      <c r="C817" s="141" t="s">
        <v>200</v>
      </c>
      <c r="D817" s="84"/>
      <c r="E817" s="66"/>
      <c r="F817" s="66"/>
      <c r="G817" s="88">
        <v>0.05</v>
      </c>
      <c r="H817" s="86"/>
      <c r="I817" s="87">
        <f t="shared" si="182"/>
        <v>285500</v>
      </c>
      <c r="J817" s="430"/>
      <c r="K817" s="440"/>
      <c r="L817" s="440"/>
    </row>
    <row r="818" spans="1:12" ht="14.25" customHeight="1" thickBot="1">
      <c r="A818" s="1"/>
      <c r="B818" s="96" t="s">
        <v>28</v>
      </c>
      <c r="C818" s="143" t="s">
        <v>201</v>
      </c>
      <c r="D818" s="125"/>
      <c r="E818" s="97"/>
      <c r="F818" s="97"/>
      <c r="G818" s="101">
        <v>0.05</v>
      </c>
      <c r="H818" s="99"/>
      <c r="I818" s="100">
        <f t="shared" si="182"/>
        <v>285500</v>
      </c>
      <c r="J818" s="431"/>
      <c r="K818" s="440"/>
      <c r="L818" s="440"/>
    </row>
    <row r="819" spans="1:12" ht="9.75" customHeight="1">
      <c r="A819" s="1"/>
      <c r="B819" s="1"/>
      <c r="C819" s="1"/>
      <c r="D819" s="1"/>
      <c r="E819" s="1"/>
      <c r="F819" s="1"/>
      <c r="G819" s="7"/>
      <c r="H819" s="7"/>
      <c r="I819" s="1"/>
      <c r="J819" s="435"/>
      <c r="K819" s="440"/>
      <c r="L819" s="440"/>
    </row>
    <row r="820" spans="1:12" ht="9.75" customHeight="1" thickBot="1">
      <c r="A820" s="1"/>
      <c r="B820" s="1"/>
      <c r="C820" s="1"/>
      <c r="D820" s="1"/>
      <c r="E820" s="1"/>
      <c r="F820" s="1"/>
      <c r="G820" s="7"/>
      <c r="H820" s="7"/>
      <c r="I820" s="1"/>
      <c r="J820" s="435"/>
      <c r="K820" s="440"/>
      <c r="L820" s="440"/>
    </row>
    <row r="821" spans="1:12" ht="14.25" customHeight="1">
      <c r="A821" s="1"/>
      <c r="B821" s="152">
        <v>3</v>
      </c>
      <c r="C821" s="153" t="s">
        <v>346</v>
      </c>
      <c r="D821" s="153"/>
      <c r="E821" s="153"/>
      <c r="F821" s="153"/>
      <c r="G821" s="154"/>
      <c r="H821" s="155"/>
      <c r="I821" s="136"/>
      <c r="J821" s="436"/>
      <c r="K821" s="440"/>
      <c r="L821" s="440"/>
    </row>
    <row r="822" spans="1:12" ht="14.25" customHeight="1">
      <c r="A822" s="1"/>
      <c r="B822" s="68">
        <v>3.1</v>
      </c>
      <c r="C822" s="138" t="s">
        <v>347</v>
      </c>
      <c r="D822" s="140"/>
      <c r="E822" s="140"/>
      <c r="F822" s="148">
        <f>'Payment Schedule-RFI'!D72</f>
        <v>2.5000000000000001E-2</v>
      </c>
      <c r="G822" s="29"/>
      <c r="H822" s="70">
        <f t="shared" ref="H822:H823" si="183">F822*$F$6</f>
        <v>28550000</v>
      </c>
      <c r="I822" s="150">
        <f t="shared" ref="I822:I823" si="184">J822</f>
        <v>28550000</v>
      </c>
      <c r="J822" s="427">
        <f t="shared" ref="J822:J823" si="185">H822</f>
        <v>28550000</v>
      </c>
      <c r="K822" s="440"/>
      <c r="L822" s="440"/>
    </row>
    <row r="823" spans="1:12" ht="30" customHeight="1" thickBot="1">
      <c r="A823" s="1"/>
      <c r="B823" s="156">
        <v>3.2</v>
      </c>
      <c r="C823" s="157" t="s">
        <v>348</v>
      </c>
      <c r="D823" s="158"/>
      <c r="E823" s="158"/>
      <c r="F823" s="159">
        <f>'Payment Schedule-RFI'!D73</f>
        <v>5.0000000000000001E-3</v>
      </c>
      <c r="G823" s="160"/>
      <c r="H823" s="161">
        <f t="shared" si="183"/>
        <v>5710000</v>
      </c>
      <c r="I823" s="162">
        <f t="shared" si="184"/>
        <v>5710000</v>
      </c>
      <c r="J823" s="437">
        <f t="shared" si="185"/>
        <v>5710000</v>
      </c>
      <c r="K823" s="440"/>
      <c r="L823" s="440"/>
    </row>
    <row r="824" spans="1:12" ht="14.25" customHeight="1" thickBot="1">
      <c r="A824" s="1"/>
      <c r="B824" s="1"/>
      <c r="C824" s="1"/>
      <c r="D824" s="1"/>
      <c r="E824" s="1"/>
      <c r="F824" s="1"/>
      <c r="G824" s="7"/>
      <c r="H824" s="7"/>
      <c r="I824" s="1"/>
      <c r="J824" s="435"/>
      <c r="K824" s="440"/>
      <c r="L824" s="440"/>
    </row>
    <row r="825" spans="1:12" ht="25.5" customHeight="1" thickBot="1">
      <c r="A825" s="1"/>
      <c r="B825" s="351" t="s">
        <v>349</v>
      </c>
      <c r="C825" s="352"/>
      <c r="D825" s="352"/>
      <c r="E825" s="352"/>
      <c r="F825" s="352"/>
      <c r="G825" s="353"/>
      <c r="H825" s="164">
        <f t="shared" ref="H825:J825" si="186">SUM(H13:H824)</f>
        <v>1142000000</v>
      </c>
      <c r="I825" s="165">
        <f t="shared" si="186"/>
        <v>1142000000.0000002</v>
      </c>
      <c r="J825" s="438">
        <f t="shared" si="186"/>
        <v>1142000000.0000002</v>
      </c>
      <c r="K825" s="440"/>
      <c r="L825" s="440"/>
    </row>
    <row r="826" spans="1:12" ht="14.25" customHeight="1">
      <c r="A826" s="1"/>
      <c r="B826" s="1"/>
      <c r="C826" s="1"/>
      <c r="D826" s="1"/>
      <c r="E826" s="1"/>
      <c r="F826" s="1"/>
      <c r="G826" s="7"/>
      <c r="H826" s="7"/>
      <c r="I826" s="1"/>
      <c r="J826" s="1"/>
    </row>
    <row r="827" spans="1:12" ht="14.25" customHeight="1">
      <c r="A827" s="1"/>
      <c r="B827" s="1"/>
      <c r="C827" s="1"/>
      <c r="D827" s="1"/>
      <c r="E827" s="1"/>
      <c r="F827" s="1"/>
      <c r="G827" s="7"/>
      <c r="H827" s="7"/>
      <c r="I827" s="1"/>
      <c r="J827" s="1"/>
    </row>
    <row r="828" spans="1:12" ht="14.25" customHeight="1">
      <c r="A828" s="1"/>
      <c r="B828" s="1"/>
      <c r="C828" s="1"/>
      <c r="D828" s="1"/>
      <c r="E828" s="1"/>
      <c r="F828" s="1"/>
      <c r="G828" s="7"/>
      <c r="H828" s="7"/>
      <c r="I828" s="167"/>
      <c r="J828" s="1"/>
    </row>
  </sheetData>
  <mergeCells count="16">
    <mergeCell ref="B825:G825"/>
    <mergeCell ref="B8:H8"/>
    <mergeCell ref="K11:K12"/>
    <mergeCell ref="L11:L12"/>
    <mergeCell ref="B1:J1"/>
    <mergeCell ref="B11:B12"/>
    <mergeCell ref="F11:F12"/>
    <mergeCell ref="G11:G12"/>
    <mergeCell ref="H11:H12"/>
    <mergeCell ref="I11:I12"/>
    <mergeCell ref="C11:C12"/>
    <mergeCell ref="B6:C6"/>
    <mergeCell ref="B9:J9"/>
    <mergeCell ref="J11:J12"/>
    <mergeCell ref="D11:D12"/>
    <mergeCell ref="E11:E12"/>
  </mergeCells>
  <printOptions horizontalCentered="1"/>
  <pageMargins left="0.39370078740157483" right="0.11811023622047245" top="0.59055118110236227" bottom="1.1811023622047245" header="0" footer="0"/>
  <pageSetup paperSize="8" scale="75" orientation="landscape" r:id="rId1"/>
  <headerFooter>
    <oddFooter>&amp;L    URC Construction (P) Ltd     Project Manager &amp;COBCC Limited Project Manager Heritage Division&amp;RPage no &amp;P OBCC Limited Senior Project Manager Heritage Division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819"/>
  <sheetViews>
    <sheetView showGridLines="0" workbookViewId="0"/>
  </sheetViews>
  <sheetFormatPr defaultColWidth="14.453125" defaultRowHeight="15" customHeight="1"/>
  <cols>
    <col min="1" max="1" width="2.7265625" customWidth="1"/>
    <col min="2" max="2" width="6.7265625" customWidth="1"/>
    <col min="3" max="3" width="44.7265625" customWidth="1"/>
    <col min="4" max="5" width="9.08984375" customWidth="1"/>
    <col min="6" max="6" width="15.7265625" customWidth="1"/>
    <col min="7" max="7" width="10.7265625" customWidth="1"/>
    <col min="8" max="11" width="21.7265625" customWidth="1"/>
    <col min="12" max="13" width="9.08984375" customWidth="1"/>
    <col min="14" max="14" width="15.26953125" customWidth="1"/>
  </cols>
  <sheetData>
    <row r="1" spans="1:14" ht="21.75" customHeight="1">
      <c r="A1" s="1"/>
      <c r="B1" s="359" t="s">
        <v>0</v>
      </c>
      <c r="C1" s="345"/>
      <c r="D1" s="345"/>
      <c r="E1" s="345"/>
      <c r="F1" s="345"/>
      <c r="G1" s="345"/>
      <c r="H1" s="345"/>
      <c r="I1" s="345"/>
      <c r="J1" s="345"/>
      <c r="K1" s="345"/>
      <c r="L1" s="1"/>
      <c r="M1" s="1"/>
      <c r="N1" s="1"/>
    </row>
    <row r="2" spans="1:14" ht="21.75" customHeight="1">
      <c r="A2" s="1"/>
      <c r="B2" s="359" t="s">
        <v>350</v>
      </c>
      <c r="C2" s="345"/>
      <c r="D2" s="345"/>
      <c r="E2" s="345"/>
      <c r="F2" s="345"/>
      <c r="G2" s="345"/>
      <c r="H2" s="345"/>
      <c r="I2" s="345"/>
      <c r="J2" s="345"/>
      <c r="K2" s="345"/>
      <c r="L2" s="1"/>
      <c r="M2" s="1"/>
      <c r="N2" s="1"/>
    </row>
    <row r="3" spans="1:14" ht="21.75" customHeight="1">
      <c r="A3" s="1"/>
      <c r="B3" s="357" t="s">
        <v>351</v>
      </c>
      <c r="C3" s="337"/>
      <c r="D3" s="337"/>
      <c r="E3" s="337"/>
      <c r="F3" s="337"/>
      <c r="G3" s="338"/>
      <c r="H3" s="358">
        <v>1142000000</v>
      </c>
      <c r="I3" s="337"/>
      <c r="J3" s="337"/>
      <c r="K3" s="338"/>
      <c r="L3" s="1"/>
      <c r="M3" s="1"/>
      <c r="N3" s="1"/>
    </row>
    <row r="4" spans="1:14" ht="4.5" customHeight="1">
      <c r="A4" s="1"/>
      <c r="B4" s="1"/>
      <c r="C4" s="1"/>
      <c r="D4" s="1"/>
      <c r="E4" s="1"/>
      <c r="F4" s="1"/>
      <c r="G4" s="7"/>
      <c r="H4" s="7"/>
      <c r="I4" s="1"/>
      <c r="J4" s="1"/>
      <c r="K4" s="1"/>
      <c r="L4" s="1"/>
      <c r="M4" s="1"/>
      <c r="N4" s="1"/>
    </row>
    <row r="5" spans="1:14" ht="27.75" customHeight="1">
      <c r="A5" s="1"/>
      <c r="B5" s="349" t="s">
        <v>6</v>
      </c>
      <c r="C5" s="339" t="s">
        <v>7</v>
      </c>
      <c r="D5" s="339" t="s">
        <v>8</v>
      </c>
      <c r="E5" s="339" t="s">
        <v>9</v>
      </c>
      <c r="F5" s="346" t="s">
        <v>10</v>
      </c>
      <c r="G5" s="346" t="s">
        <v>11</v>
      </c>
      <c r="H5" s="346" t="s">
        <v>12</v>
      </c>
      <c r="I5" s="346" t="s">
        <v>352</v>
      </c>
      <c r="J5" s="346" t="s">
        <v>13</v>
      </c>
      <c r="K5" s="342" t="s">
        <v>14</v>
      </c>
      <c r="L5" s="1"/>
      <c r="M5" s="1"/>
      <c r="N5" s="1"/>
    </row>
    <row r="6" spans="1:14" ht="30" customHeight="1">
      <c r="A6" s="1"/>
      <c r="B6" s="350"/>
      <c r="C6" s="340"/>
      <c r="D6" s="340"/>
      <c r="E6" s="340"/>
      <c r="F6" s="340"/>
      <c r="G6" s="340"/>
      <c r="H6" s="340"/>
      <c r="I6" s="340"/>
      <c r="J6" s="340"/>
      <c r="K6" s="343"/>
      <c r="L6" s="1"/>
      <c r="M6" s="1"/>
      <c r="N6" s="1"/>
    </row>
    <row r="7" spans="1:14" ht="14.25" customHeight="1">
      <c r="A7" s="1"/>
      <c r="B7" s="19">
        <v>1</v>
      </c>
      <c r="C7" s="20" t="s">
        <v>15</v>
      </c>
      <c r="D7" s="21"/>
      <c r="E7" s="21"/>
      <c r="F7" s="22">
        <f>'Payment Schedule-RFI'!D8</f>
        <v>0.02</v>
      </c>
      <c r="G7" s="22"/>
      <c r="H7" s="23">
        <f>F7*$H$3</f>
        <v>22840000</v>
      </c>
      <c r="I7" s="23"/>
      <c r="J7" s="23"/>
      <c r="K7" s="24"/>
      <c r="L7" s="1"/>
      <c r="M7" s="1"/>
      <c r="N7" s="1"/>
    </row>
    <row r="8" spans="1:14" ht="30" customHeight="1">
      <c r="A8" s="1"/>
      <c r="B8" s="25">
        <v>1.1000000000000001</v>
      </c>
      <c r="C8" s="26" t="s">
        <v>16</v>
      </c>
      <c r="D8" s="27"/>
      <c r="E8" s="28"/>
      <c r="F8" s="28"/>
      <c r="G8" s="29">
        <v>0.25</v>
      </c>
      <c r="H8" s="30"/>
      <c r="I8" s="31"/>
      <c r="J8" s="32">
        <f>G8*$H$7</f>
        <v>5710000</v>
      </c>
      <c r="K8" s="33"/>
      <c r="L8" s="1"/>
      <c r="M8" s="1"/>
      <c r="N8" s="1"/>
    </row>
    <row r="9" spans="1:14" ht="14.25" customHeight="1">
      <c r="A9" s="1"/>
      <c r="B9" s="34" t="s">
        <v>17</v>
      </c>
      <c r="C9" s="44" t="s">
        <v>18</v>
      </c>
      <c r="D9" s="45"/>
      <c r="E9" s="46"/>
      <c r="F9" s="46"/>
      <c r="G9" s="40">
        <v>0.3</v>
      </c>
      <c r="H9" s="40"/>
      <c r="I9" s="41">
        <f t="shared" ref="I9:I12" si="0">G9*$J$8</f>
        <v>1713000</v>
      </c>
      <c r="J9" s="41"/>
      <c r="K9" s="42"/>
      <c r="L9" s="1"/>
      <c r="M9" s="1"/>
      <c r="N9" s="1"/>
    </row>
    <row r="10" spans="1:14" ht="14.25" customHeight="1">
      <c r="A10" s="1"/>
      <c r="B10" s="34" t="s">
        <v>19</v>
      </c>
      <c r="C10" s="44" t="s">
        <v>20</v>
      </c>
      <c r="D10" s="45"/>
      <c r="E10" s="46"/>
      <c r="F10" s="46"/>
      <c r="G10" s="40">
        <v>0.3</v>
      </c>
      <c r="H10" s="40"/>
      <c r="I10" s="41">
        <f t="shared" si="0"/>
        <v>1713000</v>
      </c>
      <c r="J10" s="41"/>
      <c r="K10" s="42"/>
      <c r="L10" s="1"/>
      <c r="M10" s="1"/>
      <c r="N10" s="1"/>
    </row>
    <row r="11" spans="1:14" ht="14.25" customHeight="1">
      <c r="A11" s="1"/>
      <c r="B11" s="34" t="s">
        <v>21</v>
      </c>
      <c r="C11" s="44" t="s">
        <v>22</v>
      </c>
      <c r="D11" s="45"/>
      <c r="E11" s="46"/>
      <c r="F11" s="46"/>
      <c r="G11" s="40">
        <v>0.3</v>
      </c>
      <c r="H11" s="40"/>
      <c r="I11" s="41">
        <f t="shared" si="0"/>
        <v>1713000</v>
      </c>
      <c r="J11" s="41"/>
      <c r="K11" s="42"/>
      <c r="L11" s="1"/>
      <c r="M11" s="1"/>
      <c r="N11" s="1"/>
    </row>
    <row r="12" spans="1:14" ht="14.25" customHeight="1">
      <c r="A12" s="1"/>
      <c r="B12" s="34" t="s">
        <v>23</v>
      </c>
      <c r="C12" s="44" t="s">
        <v>24</v>
      </c>
      <c r="D12" s="45"/>
      <c r="E12" s="46"/>
      <c r="F12" s="46"/>
      <c r="G12" s="40">
        <v>0.1</v>
      </c>
      <c r="H12" s="40"/>
      <c r="I12" s="41">
        <f t="shared" si="0"/>
        <v>571000</v>
      </c>
      <c r="J12" s="41"/>
      <c r="K12" s="42"/>
      <c r="L12" s="1"/>
      <c r="M12" s="1"/>
      <c r="N12" s="1"/>
    </row>
    <row r="13" spans="1:14" ht="30" customHeight="1">
      <c r="A13" s="1"/>
      <c r="B13" s="25">
        <v>1.2</v>
      </c>
      <c r="C13" s="26" t="s">
        <v>25</v>
      </c>
      <c r="D13" s="27"/>
      <c r="E13" s="28"/>
      <c r="F13" s="28"/>
      <c r="G13" s="29">
        <v>0.25</v>
      </c>
      <c r="H13" s="30"/>
      <c r="I13" s="31"/>
      <c r="J13" s="32">
        <f>G13*$H$7</f>
        <v>5710000</v>
      </c>
      <c r="K13" s="33"/>
      <c r="L13" s="1"/>
      <c r="M13" s="1"/>
      <c r="N13" s="1"/>
    </row>
    <row r="14" spans="1:14" ht="14.25" customHeight="1">
      <c r="A14" s="1"/>
      <c r="B14" s="34" t="s">
        <v>26</v>
      </c>
      <c r="C14" s="44" t="s">
        <v>27</v>
      </c>
      <c r="D14" s="45"/>
      <c r="E14" s="46"/>
      <c r="F14" s="46"/>
      <c r="G14" s="40">
        <v>0.5</v>
      </c>
      <c r="H14" s="40"/>
      <c r="I14" s="41">
        <f t="shared" ref="I14:I15" si="1">G14*$J$13</f>
        <v>2855000</v>
      </c>
      <c r="J14" s="47"/>
      <c r="K14" s="42"/>
      <c r="L14" s="1"/>
      <c r="M14" s="1"/>
      <c r="N14" s="1"/>
    </row>
    <row r="15" spans="1:14" ht="14.25" customHeight="1">
      <c r="A15" s="1"/>
      <c r="B15" s="34" t="s">
        <v>28</v>
      </c>
      <c r="C15" s="44" t="s">
        <v>29</v>
      </c>
      <c r="D15" s="45"/>
      <c r="E15" s="46"/>
      <c r="F15" s="46"/>
      <c r="G15" s="40">
        <v>0.5</v>
      </c>
      <c r="H15" s="40"/>
      <c r="I15" s="41">
        <f t="shared" si="1"/>
        <v>2855000</v>
      </c>
      <c r="J15" s="47"/>
      <c r="K15" s="42"/>
      <c r="L15" s="1"/>
      <c r="M15" s="1"/>
      <c r="N15" s="1"/>
    </row>
    <row r="16" spans="1:14" ht="14.25" customHeight="1">
      <c r="A16" s="1"/>
      <c r="B16" s="25">
        <v>1.3</v>
      </c>
      <c r="C16" s="43" t="s">
        <v>30</v>
      </c>
      <c r="D16" s="27"/>
      <c r="E16" s="28"/>
      <c r="F16" s="28"/>
      <c r="G16" s="29">
        <v>0.25</v>
      </c>
      <c r="H16" s="30"/>
      <c r="I16" s="31"/>
      <c r="J16" s="32">
        <f>G16*$H$7</f>
        <v>5710000</v>
      </c>
      <c r="K16" s="33"/>
      <c r="L16" s="1"/>
      <c r="M16" s="1"/>
      <c r="N16" s="1"/>
    </row>
    <row r="17" spans="1:14" ht="14.25" customHeight="1">
      <c r="A17" s="1"/>
      <c r="B17" s="34" t="s">
        <v>31</v>
      </c>
      <c r="C17" s="44" t="s">
        <v>32</v>
      </c>
      <c r="D17" s="45"/>
      <c r="E17" s="46"/>
      <c r="F17" s="46"/>
      <c r="G17" s="40">
        <v>0.3</v>
      </c>
      <c r="H17" s="40"/>
      <c r="I17" s="41">
        <f t="shared" ref="I17:I20" si="2">G17*$J$16</f>
        <v>1713000</v>
      </c>
      <c r="J17" s="47"/>
      <c r="K17" s="42"/>
      <c r="L17" s="1"/>
      <c r="M17" s="1"/>
      <c r="N17" s="1"/>
    </row>
    <row r="18" spans="1:14" ht="14.25" customHeight="1">
      <c r="A18" s="1"/>
      <c r="B18" s="34" t="s">
        <v>33</v>
      </c>
      <c r="C18" s="44" t="s">
        <v>34</v>
      </c>
      <c r="D18" s="45"/>
      <c r="E18" s="46"/>
      <c r="F18" s="46"/>
      <c r="G18" s="40">
        <v>0.3</v>
      </c>
      <c r="H18" s="40"/>
      <c r="I18" s="41">
        <f t="shared" si="2"/>
        <v>1713000</v>
      </c>
      <c r="J18" s="47"/>
      <c r="K18" s="42"/>
      <c r="L18" s="1"/>
      <c r="M18" s="1"/>
      <c r="N18" s="1"/>
    </row>
    <row r="19" spans="1:14" ht="14.25" customHeight="1">
      <c r="A19" s="1"/>
      <c r="B19" s="34" t="s">
        <v>35</v>
      </c>
      <c r="C19" s="44" t="s">
        <v>36</v>
      </c>
      <c r="D19" s="45"/>
      <c r="E19" s="46"/>
      <c r="F19" s="46"/>
      <c r="G19" s="40">
        <v>0.2</v>
      </c>
      <c r="H19" s="40"/>
      <c r="I19" s="41">
        <f t="shared" si="2"/>
        <v>1142000</v>
      </c>
      <c r="J19" s="47"/>
      <c r="K19" s="42"/>
      <c r="L19" s="1"/>
      <c r="M19" s="1"/>
      <c r="N19" s="1"/>
    </row>
    <row r="20" spans="1:14" ht="14.25" customHeight="1">
      <c r="A20" s="1"/>
      <c r="B20" s="34" t="s">
        <v>37</v>
      </c>
      <c r="C20" s="44" t="s">
        <v>38</v>
      </c>
      <c r="D20" s="45"/>
      <c r="E20" s="46"/>
      <c r="F20" s="46"/>
      <c r="G20" s="40">
        <v>0.2</v>
      </c>
      <c r="H20" s="40"/>
      <c r="I20" s="41">
        <f t="shared" si="2"/>
        <v>1142000</v>
      </c>
      <c r="J20" s="47"/>
      <c r="K20" s="42"/>
      <c r="L20" s="1"/>
      <c r="M20" s="1"/>
      <c r="N20" s="1"/>
    </row>
    <row r="21" spans="1:14" ht="14.25" customHeight="1">
      <c r="A21" s="1"/>
      <c r="B21" s="25">
        <v>1.4</v>
      </c>
      <c r="C21" s="43" t="s">
        <v>39</v>
      </c>
      <c r="D21" s="27"/>
      <c r="E21" s="28"/>
      <c r="F21" s="28"/>
      <c r="G21" s="29">
        <v>0.25</v>
      </c>
      <c r="H21" s="30"/>
      <c r="I21" s="31"/>
      <c r="J21" s="32">
        <f>G21*$H$7</f>
        <v>5710000</v>
      </c>
      <c r="K21" s="33"/>
      <c r="L21" s="1"/>
      <c r="M21" s="1"/>
      <c r="N21" s="1"/>
    </row>
    <row r="22" spans="1:14" ht="14.25" customHeight="1">
      <c r="A22" s="1"/>
      <c r="B22" s="34" t="s">
        <v>40</v>
      </c>
      <c r="C22" s="44" t="s">
        <v>41</v>
      </c>
      <c r="D22" s="45"/>
      <c r="E22" s="46"/>
      <c r="F22" s="46"/>
      <c r="G22" s="40">
        <v>0.6</v>
      </c>
      <c r="H22" s="40"/>
      <c r="I22" s="41">
        <f t="shared" ref="I22:I23" si="3">G22*$J$21</f>
        <v>3426000</v>
      </c>
      <c r="J22" s="47"/>
      <c r="K22" s="42"/>
      <c r="L22" s="1"/>
      <c r="M22" s="1"/>
      <c r="N22" s="1"/>
    </row>
    <row r="23" spans="1:14" ht="14.25" customHeight="1">
      <c r="A23" s="1"/>
      <c r="B23" s="48" t="s">
        <v>42</v>
      </c>
      <c r="C23" s="49" t="s">
        <v>43</v>
      </c>
      <c r="D23" s="50"/>
      <c r="E23" s="51"/>
      <c r="F23" s="51"/>
      <c r="G23" s="52">
        <v>0.4</v>
      </c>
      <c r="H23" s="52"/>
      <c r="I23" s="53">
        <f t="shared" si="3"/>
        <v>2284000</v>
      </c>
      <c r="J23" s="54"/>
      <c r="K23" s="55"/>
      <c r="L23" s="1"/>
      <c r="M23" s="1"/>
      <c r="N23" s="1"/>
    </row>
    <row r="24" spans="1:14" ht="9.75" customHeight="1">
      <c r="A24" s="1"/>
      <c r="B24" s="7"/>
      <c r="C24" s="1"/>
      <c r="D24" s="1"/>
      <c r="E24" s="1"/>
      <c r="F24" s="1"/>
      <c r="G24" s="56"/>
      <c r="H24" s="56"/>
      <c r="I24" s="57"/>
      <c r="J24" s="57"/>
      <c r="K24" s="57"/>
      <c r="L24" s="1"/>
      <c r="M24" s="1"/>
      <c r="N24" s="1"/>
    </row>
    <row r="25" spans="1:14" ht="9.75" customHeight="1">
      <c r="A25" s="1"/>
      <c r="B25" s="7"/>
      <c r="C25" s="1"/>
      <c r="D25" s="1"/>
      <c r="E25" s="1"/>
      <c r="F25" s="1"/>
      <c r="G25" s="56"/>
      <c r="H25" s="56"/>
      <c r="I25" s="57"/>
      <c r="J25" s="57"/>
      <c r="K25" s="57"/>
      <c r="L25" s="1"/>
      <c r="M25" s="1"/>
      <c r="N25" s="1"/>
    </row>
    <row r="26" spans="1:14" ht="14.25" customHeight="1">
      <c r="A26" s="1"/>
      <c r="B26" s="58">
        <v>2</v>
      </c>
      <c r="C26" s="59" t="s">
        <v>44</v>
      </c>
      <c r="D26" s="59"/>
      <c r="E26" s="59"/>
      <c r="F26" s="60"/>
      <c r="G26" s="60"/>
      <c r="H26" s="61"/>
      <c r="I26" s="62"/>
      <c r="J26" s="62"/>
      <c r="K26" s="63"/>
      <c r="L26" s="1"/>
      <c r="M26" s="1"/>
      <c r="N26" s="1"/>
    </row>
    <row r="27" spans="1:14" ht="14.25" customHeight="1">
      <c r="A27" s="1"/>
      <c r="B27" s="64">
        <v>2.1</v>
      </c>
      <c r="C27" s="65" t="s">
        <v>45</v>
      </c>
      <c r="D27" s="66"/>
      <c r="E27" s="66"/>
      <c r="F27" s="66"/>
      <c r="G27" s="66"/>
      <c r="H27" s="66"/>
      <c r="I27" s="66"/>
      <c r="J27" s="66"/>
      <c r="K27" s="67"/>
      <c r="L27" s="1"/>
      <c r="M27" s="1"/>
      <c r="N27" s="1"/>
    </row>
    <row r="28" spans="1:14" ht="14.25" customHeight="1">
      <c r="A28" s="1"/>
      <c r="B28" s="68" t="s">
        <v>46</v>
      </c>
      <c r="C28" s="69" t="s">
        <v>47</v>
      </c>
      <c r="D28" s="69"/>
      <c r="E28" s="69"/>
      <c r="F28" s="29">
        <f>'Payment Schedule-RFI'!D11</f>
        <v>0.03</v>
      </c>
      <c r="G28" s="69"/>
      <c r="H28" s="70">
        <f>F28*$H$3</f>
        <v>34260000</v>
      </c>
      <c r="I28" s="70"/>
      <c r="J28" s="70"/>
      <c r="K28" s="71"/>
      <c r="L28" s="1"/>
      <c r="M28" s="1"/>
      <c r="N28" s="1"/>
    </row>
    <row r="29" spans="1:14" ht="14.25" customHeight="1">
      <c r="A29" s="1"/>
      <c r="B29" s="72">
        <v>1</v>
      </c>
      <c r="C29" s="73" t="s">
        <v>48</v>
      </c>
      <c r="D29" s="74">
        <v>759.85</v>
      </c>
      <c r="E29" s="73" t="s">
        <v>49</v>
      </c>
      <c r="F29" s="73"/>
      <c r="G29" s="75">
        <f>D29/9322.69</f>
        <v>8.1505445316748706E-2</v>
      </c>
      <c r="H29" s="73"/>
      <c r="I29" s="73"/>
      <c r="J29" s="76">
        <f>G29*$H$28</f>
        <v>2792376.5565518108</v>
      </c>
      <c r="K29" s="77"/>
      <c r="L29" s="1"/>
      <c r="M29" s="1"/>
      <c r="N29" s="1"/>
    </row>
    <row r="30" spans="1:14" ht="14.25" customHeight="1">
      <c r="A30" s="1"/>
      <c r="B30" s="34">
        <v>1.1000000000000001</v>
      </c>
      <c r="C30" s="46" t="s">
        <v>50</v>
      </c>
      <c r="D30" s="45"/>
      <c r="E30" s="46"/>
      <c r="F30" s="46"/>
      <c r="G30" s="40">
        <v>0.05</v>
      </c>
      <c r="H30" s="78"/>
      <c r="I30" s="79">
        <f t="shared" ref="I30:I32" si="4">G30*$J$29</f>
        <v>139618.82782759055</v>
      </c>
      <c r="J30" s="79"/>
      <c r="K30" s="80"/>
      <c r="L30" s="1"/>
      <c r="M30" s="1"/>
      <c r="N30" s="1"/>
    </row>
    <row r="31" spans="1:14" ht="14.25" customHeight="1">
      <c r="A31" s="1"/>
      <c r="B31" s="34">
        <v>1.2</v>
      </c>
      <c r="C31" s="46" t="s">
        <v>51</v>
      </c>
      <c r="D31" s="45"/>
      <c r="E31" s="46"/>
      <c r="F31" s="46"/>
      <c r="G31" s="40">
        <v>0.02</v>
      </c>
      <c r="H31" s="78"/>
      <c r="I31" s="79">
        <f t="shared" si="4"/>
        <v>55847.531131036216</v>
      </c>
      <c r="J31" s="79"/>
      <c r="K31" s="80"/>
      <c r="L31" s="1"/>
      <c r="M31" s="1"/>
      <c r="N31" s="1"/>
    </row>
    <row r="32" spans="1:14" ht="14.25" customHeight="1">
      <c r="A32" s="1"/>
      <c r="B32" s="34">
        <v>1.3</v>
      </c>
      <c r="C32" s="46" t="s">
        <v>52</v>
      </c>
      <c r="D32" s="45"/>
      <c r="E32" s="46"/>
      <c r="F32" s="46"/>
      <c r="G32" s="40">
        <v>0.1</v>
      </c>
      <c r="H32" s="78"/>
      <c r="I32" s="79">
        <f t="shared" si="4"/>
        <v>279237.65565518109</v>
      </c>
      <c r="J32" s="79"/>
      <c r="K32" s="80"/>
      <c r="L32" s="1"/>
      <c r="M32" s="1"/>
      <c r="N32" s="1"/>
    </row>
    <row r="33" spans="1:14" ht="14.25" customHeight="1">
      <c r="A33" s="1"/>
      <c r="B33" s="34">
        <v>1.4</v>
      </c>
      <c r="C33" s="81" t="s">
        <v>53</v>
      </c>
      <c r="D33" s="45"/>
      <c r="E33" s="46"/>
      <c r="F33" s="46"/>
      <c r="G33" s="82">
        <v>0.3</v>
      </c>
      <c r="H33" s="78"/>
      <c r="I33" s="79"/>
      <c r="J33" s="79"/>
      <c r="K33" s="80"/>
      <c r="L33" s="1"/>
      <c r="M33" s="1"/>
      <c r="N33" s="1"/>
    </row>
    <row r="34" spans="1:14" ht="14.25" customHeight="1">
      <c r="A34" s="1"/>
      <c r="B34" s="83" t="s">
        <v>40</v>
      </c>
      <c r="C34" s="66" t="s">
        <v>54</v>
      </c>
      <c r="D34" s="84"/>
      <c r="E34" s="66"/>
      <c r="F34" s="66"/>
      <c r="G34" s="85">
        <v>0.105</v>
      </c>
      <c r="H34" s="86"/>
      <c r="I34" s="87">
        <f t="shared" ref="I34:I36" si="5">G34*$J$29</f>
        <v>293199.53843794012</v>
      </c>
      <c r="J34" s="87"/>
      <c r="K34" s="89"/>
      <c r="L34" s="1"/>
      <c r="M34" s="1"/>
      <c r="N34" s="1"/>
    </row>
    <row r="35" spans="1:14" ht="14.25" customHeight="1">
      <c r="A35" s="1"/>
      <c r="B35" s="83" t="s">
        <v>42</v>
      </c>
      <c r="C35" s="66" t="s">
        <v>55</v>
      </c>
      <c r="D35" s="84"/>
      <c r="E35" s="66"/>
      <c r="F35" s="66"/>
      <c r="G35" s="88">
        <v>0.06</v>
      </c>
      <c r="H35" s="86"/>
      <c r="I35" s="87">
        <f t="shared" si="5"/>
        <v>167542.59339310863</v>
      </c>
      <c r="J35" s="87"/>
      <c r="K35" s="89"/>
      <c r="L35" s="1"/>
      <c r="M35" s="1"/>
      <c r="N35" s="1"/>
    </row>
    <row r="36" spans="1:14" ht="14.25" customHeight="1">
      <c r="A36" s="1"/>
      <c r="B36" s="83" t="s">
        <v>56</v>
      </c>
      <c r="C36" s="66" t="s">
        <v>57</v>
      </c>
      <c r="D36" s="84"/>
      <c r="E36" s="66"/>
      <c r="F36" s="66"/>
      <c r="G36" s="85">
        <v>0.13500000000000001</v>
      </c>
      <c r="H36" s="86"/>
      <c r="I36" s="87">
        <f t="shared" si="5"/>
        <v>376970.83513449447</v>
      </c>
      <c r="J36" s="87"/>
      <c r="K36" s="89"/>
      <c r="L36" s="1"/>
      <c r="M36" s="1"/>
      <c r="N36" s="1"/>
    </row>
    <row r="37" spans="1:14" ht="14.25" customHeight="1">
      <c r="A37" s="1"/>
      <c r="B37" s="34">
        <v>1.5</v>
      </c>
      <c r="C37" s="81" t="s">
        <v>58</v>
      </c>
      <c r="D37" s="45"/>
      <c r="E37" s="46"/>
      <c r="F37" s="46"/>
      <c r="G37" s="82">
        <v>0.25</v>
      </c>
      <c r="H37" s="78"/>
      <c r="I37" s="79"/>
      <c r="J37" s="79"/>
      <c r="K37" s="80"/>
      <c r="L37" s="1"/>
      <c r="M37" s="1"/>
      <c r="N37" s="1"/>
    </row>
    <row r="38" spans="1:14" ht="14.25" customHeight="1">
      <c r="A38" s="1"/>
      <c r="B38" s="83" t="s">
        <v>59</v>
      </c>
      <c r="C38" s="66" t="s">
        <v>54</v>
      </c>
      <c r="D38" s="84"/>
      <c r="E38" s="66"/>
      <c r="F38" s="66"/>
      <c r="G38" s="90">
        <v>0.1125</v>
      </c>
      <c r="H38" s="86"/>
      <c r="I38" s="87">
        <f t="shared" ref="I38:I41" si="6">G38*$J$29</f>
        <v>314142.36261207872</v>
      </c>
      <c r="J38" s="87"/>
      <c r="K38" s="89"/>
      <c r="L38" s="1"/>
      <c r="M38" s="1"/>
      <c r="N38" s="1"/>
    </row>
    <row r="39" spans="1:14" ht="14.25" customHeight="1">
      <c r="A39" s="1"/>
      <c r="B39" s="83" t="s">
        <v>60</v>
      </c>
      <c r="C39" s="66" t="s">
        <v>55</v>
      </c>
      <c r="D39" s="84"/>
      <c r="E39" s="66"/>
      <c r="F39" s="66"/>
      <c r="G39" s="90">
        <v>6.25E-2</v>
      </c>
      <c r="H39" s="86"/>
      <c r="I39" s="87">
        <f t="shared" si="6"/>
        <v>174523.53478448818</v>
      </c>
      <c r="J39" s="87"/>
      <c r="K39" s="89"/>
      <c r="L39" s="1"/>
      <c r="M39" s="1"/>
      <c r="N39" s="167"/>
    </row>
    <row r="40" spans="1:14" ht="14.25" customHeight="1">
      <c r="A40" s="1"/>
      <c r="B40" s="83" t="s">
        <v>61</v>
      </c>
      <c r="C40" s="66" t="s">
        <v>57</v>
      </c>
      <c r="D40" s="84"/>
      <c r="E40" s="66"/>
      <c r="F40" s="66"/>
      <c r="G40" s="90">
        <v>7.4999999999999997E-2</v>
      </c>
      <c r="H40" s="86"/>
      <c r="I40" s="87">
        <f t="shared" si="6"/>
        <v>209428.24174138581</v>
      </c>
      <c r="J40" s="87"/>
      <c r="K40" s="89"/>
      <c r="L40" s="1"/>
      <c r="M40" s="1"/>
      <c r="N40" s="167"/>
    </row>
    <row r="41" spans="1:14" ht="14.25" customHeight="1">
      <c r="A41" s="1"/>
      <c r="B41" s="34">
        <v>1.6</v>
      </c>
      <c r="C41" s="46" t="s">
        <v>62</v>
      </c>
      <c r="D41" s="45"/>
      <c r="E41" s="46"/>
      <c r="F41" s="46"/>
      <c r="G41" s="40">
        <v>0.03</v>
      </c>
      <c r="H41" s="78"/>
      <c r="I41" s="79">
        <f t="shared" si="6"/>
        <v>83771.296696554316</v>
      </c>
      <c r="J41" s="79"/>
      <c r="K41" s="80"/>
      <c r="L41" s="1"/>
      <c r="M41" s="1"/>
      <c r="N41" s="167"/>
    </row>
    <row r="42" spans="1:14" ht="14.25" customHeight="1">
      <c r="A42" s="1"/>
      <c r="B42" s="34">
        <v>1.7</v>
      </c>
      <c r="C42" s="81" t="s">
        <v>63</v>
      </c>
      <c r="D42" s="45"/>
      <c r="E42" s="46"/>
      <c r="F42" s="46"/>
      <c r="G42" s="82">
        <v>0.25</v>
      </c>
      <c r="H42" s="78"/>
      <c r="I42" s="79"/>
      <c r="J42" s="79"/>
      <c r="K42" s="80"/>
      <c r="L42" s="1"/>
      <c r="M42" s="1"/>
      <c r="N42" s="167"/>
    </row>
    <row r="43" spans="1:14" ht="14.25" customHeight="1">
      <c r="A43" s="1"/>
      <c r="B43" s="83" t="s">
        <v>64</v>
      </c>
      <c r="C43" s="66" t="s">
        <v>54</v>
      </c>
      <c r="D43" s="84"/>
      <c r="E43" s="66"/>
      <c r="F43" s="66"/>
      <c r="G43" s="85">
        <v>0.125</v>
      </c>
      <c r="H43" s="86"/>
      <c r="I43" s="87">
        <f t="shared" ref="I43:I45" si="7">G43*$J$29</f>
        <v>349047.06956897635</v>
      </c>
      <c r="J43" s="87"/>
      <c r="K43" s="89"/>
      <c r="L43" s="1"/>
      <c r="M43" s="1"/>
      <c r="N43" s="167"/>
    </row>
    <row r="44" spans="1:14" ht="14.25" customHeight="1">
      <c r="A44" s="1"/>
      <c r="B44" s="83" t="s">
        <v>65</v>
      </c>
      <c r="C44" s="66" t="s">
        <v>55</v>
      </c>
      <c r="D44" s="84"/>
      <c r="E44" s="66"/>
      <c r="F44" s="66"/>
      <c r="G44" s="88">
        <v>0.05</v>
      </c>
      <c r="H44" s="86"/>
      <c r="I44" s="87">
        <f t="shared" si="7"/>
        <v>139618.82782759055</v>
      </c>
      <c r="J44" s="87"/>
      <c r="K44" s="89"/>
      <c r="L44" s="1"/>
      <c r="M44" s="1"/>
      <c r="N44" s="167"/>
    </row>
    <row r="45" spans="1:14" ht="14.25" customHeight="1">
      <c r="A45" s="1"/>
      <c r="B45" s="83" t="s">
        <v>66</v>
      </c>
      <c r="C45" s="66" t="s">
        <v>57</v>
      </c>
      <c r="D45" s="84"/>
      <c r="E45" s="66"/>
      <c r="F45" s="66"/>
      <c r="G45" s="85">
        <v>7.4999999999999997E-2</v>
      </c>
      <c r="H45" s="86"/>
      <c r="I45" s="87">
        <f t="shared" si="7"/>
        <v>209428.24174138581</v>
      </c>
      <c r="J45" s="87"/>
      <c r="K45" s="89"/>
      <c r="L45" s="1"/>
      <c r="M45" s="1"/>
      <c r="N45" s="167"/>
    </row>
    <row r="46" spans="1:14" ht="14.25" customHeight="1">
      <c r="A46" s="1"/>
      <c r="B46" s="72">
        <v>2</v>
      </c>
      <c r="C46" s="73" t="s">
        <v>67</v>
      </c>
      <c r="D46" s="74">
        <v>2001.58</v>
      </c>
      <c r="E46" s="73" t="s">
        <v>49</v>
      </c>
      <c r="F46" s="73"/>
      <c r="G46" s="75">
        <f>D46/9322.69</f>
        <v>0.21469983448983071</v>
      </c>
      <c r="H46" s="73"/>
      <c r="I46" s="73"/>
      <c r="J46" s="76">
        <f>G46*$H$28</f>
        <v>7355616.3296216</v>
      </c>
      <c r="K46" s="77"/>
      <c r="L46" s="1"/>
      <c r="M46" s="1"/>
      <c r="N46" s="167"/>
    </row>
    <row r="47" spans="1:14" ht="14.25" customHeight="1">
      <c r="A47" s="1"/>
      <c r="B47" s="34">
        <v>2.1</v>
      </c>
      <c r="C47" s="46" t="s">
        <v>50</v>
      </c>
      <c r="D47" s="45"/>
      <c r="E47" s="46"/>
      <c r="F47" s="46"/>
      <c r="G47" s="40">
        <v>0.05</v>
      </c>
      <c r="H47" s="78"/>
      <c r="I47" s="79">
        <f t="shared" ref="I47:I49" si="8">G47*$J$46</f>
        <v>367780.81648108002</v>
      </c>
      <c r="J47" s="79"/>
      <c r="K47" s="80"/>
      <c r="L47" s="1"/>
      <c r="M47" s="1"/>
      <c r="N47" s="1"/>
    </row>
    <row r="48" spans="1:14" ht="14.25" customHeight="1">
      <c r="A48" s="1"/>
      <c r="B48" s="34">
        <v>2.2000000000000002</v>
      </c>
      <c r="C48" s="46" t="s">
        <v>51</v>
      </c>
      <c r="D48" s="45"/>
      <c r="E48" s="46"/>
      <c r="F48" s="46"/>
      <c r="G48" s="40">
        <v>0.02</v>
      </c>
      <c r="H48" s="78"/>
      <c r="I48" s="79">
        <f t="shared" si="8"/>
        <v>147112.32659243201</v>
      </c>
      <c r="J48" s="79"/>
      <c r="K48" s="80"/>
      <c r="L48" s="1"/>
      <c r="M48" s="1"/>
      <c r="N48" s="1"/>
    </row>
    <row r="49" spans="1:14" ht="14.25" customHeight="1">
      <c r="A49" s="1"/>
      <c r="B49" s="34">
        <v>2.2999999999999998</v>
      </c>
      <c r="C49" s="46" t="s">
        <v>52</v>
      </c>
      <c r="D49" s="45"/>
      <c r="E49" s="46"/>
      <c r="F49" s="46"/>
      <c r="G49" s="40">
        <v>0.1</v>
      </c>
      <c r="H49" s="78"/>
      <c r="I49" s="79">
        <f t="shared" si="8"/>
        <v>735561.63296216005</v>
      </c>
      <c r="J49" s="79"/>
      <c r="K49" s="80"/>
      <c r="L49" s="1"/>
      <c r="M49" s="1"/>
      <c r="N49" s="1"/>
    </row>
    <row r="50" spans="1:14" ht="14.25" customHeight="1">
      <c r="A50" s="1"/>
      <c r="B50" s="34">
        <v>2.4</v>
      </c>
      <c r="C50" s="81" t="s">
        <v>68</v>
      </c>
      <c r="D50" s="45"/>
      <c r="E50" s="46"/>
      <c r="F50" s="46"/>
      <c r="G50" s="82">
        <v>0.3</v>
      </c>
      <c r="H50" s="78"/>
      <c r="I50" s="79"/>
      <c r="J50" s="79"/>
      <c r="K50" s="80"/>
      <c r="L50" s="1"/>
      <c r="M50" s="1"/>
      <c r="N50" s="1"/>
    </row>
    <row r="51" spans="1:14" ht="14.25" customHeight="1">
      <c r="A51" s="1"/>
      <c r="B51" s="92" t="s">
        <v>69</v>
      </c>
      <c r="C51" s="66" t="s">
        <v>54</v>
      </c>
      <c r="D51" s="93"/>
      <c r="E51" s="94"/>
      <c r="F51" s="94"/>
      <c r="G51" s="85">
        <v>0.105</v>
      </c>
      <c r="H51" s="86"/>
      <c r="I51" s="87">
        <f t="shared" ref="I51:I53" si="9">G51*$J$46</f>
        <v>772339.71461026801</v>
      </c>
      <c r="J51" s="87"/>
      <c r="K51" s="89"/>
      <c r="L51" s="1"/>
      <c r="M51" s="1"/>
      <c r="N51" s="1"/>
    </row>
    <row r="52" spans="1:14" ht="14.25" customHeight="1">
      <c r="A52" s="1"/>
      <c r="B52" s="92" t="s">
        <v>70</v>
      </c>
      <c r="C52" s="66" t="s">
        <v>55</v>
      </c>
      <c r="D52" s="93"/>
      <c r="E52" s="94"/>
      <c r="F52" s="94"/>
      <c r="G52" s="88">
        <v>0.06</v>
      </c>
      <c r="H52" s="86"/>
      <c r="I52" s="87">
        <f t="shared" si="9"/>
        <v>441336.97977729596</v>
      </c>
      <c r="J52" s="87"/>
      <c r="K52" s="89"/>
      <c r="L52" s="1"/>
      <c r="M52" s="1"/>
      <c r="N52" s="1"/>
    </row>
    <row r="53" spans="1:14" ht="14.25" customHeight="1">
      <c r="A53" s="1"/>
      <c r="B53" s="92" t="s">
        <v>71</v>
      </c>
      <c r="C53" s="66" t="s">
        <v>57</v>
      </c>
      <c r="D53" s="93"/>
      <c r="E53" s="94"/>
      <c r="F53" s="94"/>
      <c r="G53" s="85">
        <v>0.13500000000000001</v>
      </c>
      <c r="H53" s="86"/>
      <c r="I53" s="87">
        <f t="shared" si="9"/>
        <v>993008.20449891605</v>
      </c>
      <c r="J53" s="87"/>
      <c r="K53" s="89"/>
      <c r="L53" s="1"/>
      <c r="M53" s="1"/>
      <c r="N53" s="1"/>
    </row>
    <row r="54" spans="1:14" ht="14.25" customHeight="1">
      <c r="A54" s="1"/>
      <c r="B54" s="34">
        <v>2.5</v>
      </c>
      <c r="C54" s="81" t="s">
        <v>72</v>
      </c>
      <c r="D54" s="45"/>
      <c r="E54" s="46"/>
      <c r="F54" s="46"/>
      <c r="G54" s="82">
        <v>0.25</v>
      </c>
      <c r="H54" s="78"/>
      <c r="I54" s="79"/>
      <c r="J54" s="79"/>
      <c r="K54" s="80"/>
      <c r="L54" s="1"/>
      <c r="M54" s="1"/>
      <c r="N54" s="1"/>
    </row>
    <row r="55" spans="1:14" ht="14.25" customHeight="1">
      <c r="A55" s="1"/>
      <c r="B55" s="92" t="s">
        <v>73</v>
      </c>
      <c r="C55" s="66" t="s">
        <v>54</v>
      </c>
      <c r="D55" s="93"/>
      <c r="E55" s="94"/>
      <c r="F55" s="94"/>
      <c r="G55" s="90">
        <v>0.1125</v>
      </c>
      <c r="H55" s="86"/>
      <c r="I55" s="87">
        <f t="shared" ref="I55:I58" si="10">G55*$J$46</f>
        <v>827506.83708243002</v>
      </c>
      <c r="J55" s="87"/>
      <c r="K55" s="89"/>
      <c r="L55" s="1"/>
      <c r="M55" s="1"/>
      <c r="N55" s="1"/>
    </row>
    <row r="56" spans="1:14" ht="14.25" customHeight="1">
      <c r="A56" s="1"/>
      <c r="B56" s="92" t="s">
        <v>74</v>
      </c>
      <c r="C56" s="66" t="s">
        <v>55</v>
      </c>
      <c r="D56" s="93"/>
      <c r="E56" s="94"/>
      <c r="F56" s="94"/>
      <c r="G56" s="90">
        <v>6.25E-2</v>
      </c>
      <c r="H56" s="86"/>
      <c r="I56" s="87">
        <f t="shared" si="10"/>
        <v>459726.02060135</v>
      </c>
      <c r="J56" s="87"/>
      <c r="K56" s="89"/>
      <c r="L56" s="1"/>
      <c r="M56" s="1"/>
      <c r="N56" s="1"/>
    </row>
    <row r="57" spans="1:14" ht="14.25" customHeight="1">
      <c r="A57" s="1"/>
      <c r="B57" s="92" t="s">
        <v>75</v>
      </c>
      <c r="C57" s="66" t="s">
        <v>57</v>
      </c>
      <c r="D57" s="93"/>
      <c r="E57" s="94"/>
      <c r="F57" s="94"/>
      <c r="G57" s="90">
        <v>7.4999999999999997E-2</v>
      </c>
      <c r="H57" s="86"/>
      <c r="I57" s="87">
        <f t="shared" si="10"/>
        <v>551671.22472161998</v>
      </c>
      <c r="J57" s="87"/>
      <c r="K57" s="89"/>
      <c r="L57" s="1"/>
      <c r="M57" s="1"/>
      <c r="N57" s="1"/>
    </row>
    <row r="58" spans="1:14" ht="14.25" customHeight="1">
      <c r="A58" s="1"/>
      <c r="B58" s="34">
        <v>2.6</v>
      </c>
      <c r="C58" s="46" t="s">
        <v>62</v>
      </c>
      <c r="D58" s="45"/>
      <c r="E58" s="46"/>
      <c r="F58" s="46"/>
      <c r="G58" s="40">
        <v>0.03</v>
      </c>
      <c r="H58" s="78"/>
      <c r="I58" s="79">
        <f t="shared" si="10"/>
        <v>220668.48988864798</v>
      </c>
      <c r="J58" s="79"/>
      <c r="K58" s="80"/>
      <c r="L58" s="1"/>
      <c r="M58" s="1"/>
      <c r="N58" s="1"/>
    </row>
    <row r="59" spans="1:14" ht="14.25" customHeight="1">
      <c r="A59" s="1"/>
      <c r="B59" s="34">
        <v>2.7</v>
      </c>
      <c r="C59" s="81" t="s">
        <v>63</v>
      </c>
      <c r="D59" s="45"/>
      <c r="E59" s="46"/>
      <c r="F59" s="46"/>
      <c r="G59" s="82">
        <v>0.25</v>
      </c>
      <c r="H59" s="78"/>
      <c r="I59" s="79"/>
      <c r="J59" s="79"/>
      <c r="K59" s="80"/>
      <c r="L59" s="1"/>
      <c r="M59" s="1"/>
      <c r="N59" s="1"/>
    </row>
    <row r="60" spans="1:14" ht="14.25" customHeight="1">
      <c r="A60" s="1"/>
      <c r="B60" s="92" t="s">
        <v>76</v>
      </c>
      <c r="C60" s="66" t="s">
        <v>54</v>
      </c>
      <c r="D60" s="93"/>
      <c r="E60" s="94"/>
      <c r="F60" s="94"/>
      <c r="G60" s="85">
        <v>0.125</v>
      </c>
      <c r="H60" s="86"/>
      <c r="I60" s="87">
        <f t="shared" ref="I60:I62" si="11">G60*$J$46</f>
        <v>919452.0412027</v>
      </c>
      <c r="J60" s="87"/>
      <c r="K60" s="89"/>
      <c r="L60" s="1"/>
      <c r="M60" s="1"/>
      <c r="N60" s="1"/>
    </row>
    <row r="61" spans="1:14" ht="14.25" customHeight="1">
      <c r="A61" s="1"/>
      <c r="B61" s="92" t="s">
        <v>77</v>
      </c>
      <c r="C61" s="66" t="s">
        <v>55</v>
      </c>
      <c r="D61" s="93"/>
      <c r="E61" s="94"/>
      <c r="F61" s="94"/>
      <c r="G61" s="88">
        <v>0.05</v>
      </c>
      <c r="H61" s="86"/>
      <c r="I61" s="87">
        <f t="shared" si="11"/>
        <v>367780.81648108002</v>
      </c>
      <c r="J61" s="87"/>
      <c r="K61" s="89"/>
      <c r="L61" s="1"/>
      <c r="M61" s="1"/>
      <c r="N61" s="1"/>
    </row>
    <row r="62" spans="1:14" ht="14.25" customHeight="1">
      <c r="A62" s="1"/>
      <c r="B62" s="92" t="s">
        <v>78</v>
      </c>
      <c r="C62" s="66" t="s">
        <v>57</v>
      </c>
      <c r="D62" s="93"/>
      <c r="E62" s="94"/>
      <c r="F62" s="94"/>
      <c r="G62" s="85">
        <v>7.4999999999999997E-2</v>
      </c>
      <c r="H62" s="86"/>
      <c r="I62" s="87">
        <f t="shared" si="11"/>
        <v>551671.22472161998</v>
      </c>
      <c r="J62" s="87"/>
      <c r="K62" s="89"/>
      <c r="L62" s="1"/>
      <c r="M62" s="1"/>
      <c r="N62" s="1"/>
    </row>
    <row r="63" spans="1:14" ht="14.25" customHeight="1">
      <c r="A63" s="1"/>
      <c r="B63" s="72">
        <v>3</v>
      </c>
      <c r="C63" s="73" t="s">
        <v>79</v>
      </c>
      <c r="D63" s="74">
        <v>300.26</v>
      </c>
      <c r="E63" s="73" t="s">
        <v>49</v>
      </c>
      <c r="F63" s="73"/>
      <c r="G63" s="75">
        <f>D63/9322.69</f>
        <v>3.2207442272562961E-2</v>
      </c>
      <c r="H63" s="73"/>
      <c r="I63" s="73"/>
      <c r="J63" s="76">
        <f>G63*$H$28</f>
        <v>1103426.9722580072</v>
      </c>
      <c r="K63" s="77"/>
      <c r="L63" s="1"/>
      <c r="M63" s="1"/>
      <c r="N63" s="1"/>
    </row>
    <row r="64" spans="1:14" ht="14.25" customHeight="1">
      <c r="A64" s="1"/>
      <c r="B64" s="34">
        <v>3.1</v>
      </c>
      <c r="C64" s="46" t="s">
        <v>50</v>
      </c>
      <c r="D64" s="45"/>
      <c r="E64" s="46"/>
      <c r="F64" s="46"/>
      <c r="G64" s="40">
        <v>0.05</v>
      </c>
      <c r="H64" s="78"/>
      <c r="I64" s="79">
        <f t="shared" ref="I64:I66" si="12">G64*$J$63</f>
        <v>55171.348612900358</v>
      </c>
      <c r="J64" s="79"/>
      <c r="K64" s="80"/>
      <c r="L64" s="1"/>
      <c r="M64" s="1"/>
      <c r="N64" s="1"/>
    </row>
    <row r="65" spans="1:14" ht="14.25" customHeight="1">
      <c r="A65" s="1"/>
      <c r="B65" s="34">
        <v>3.2</v>
      </c>
      <c r="C65" s="46" t="s">
        <v>51</v>
      </c>
      <c r="D65" s="45"/>
      <c r="E65" s="46"/>
      <c r="F65" s="46"/>
      <c r="G65" s="40">
        <v>0.02</v>
      </c>
      <c r="H65" s="78"/>
      <c r="I65" s="79">
        <f t="shared" si="12"/>
        <v>22068.539445160142</v>
      </c>
      <c r="J65" s="79"/>
      <c r="K65" s="80"/>
      <c r="L65" s="1"/>
      <c r="M65" s="1"/>
      <c r="N65" s="1"/>
    </row>
    <row r="66" spans="1:14" ht="14.25" customHeight="1">
      <c r="A66" s="1"/>
      <c r="B66" s="34">
        <v>3.3</v>
      </c>
      <c r="C66" s="46" t="s">
        <v>52</v>
      </c>
      <c r="D66" s="45"/>
      <c r="E66" s="46"/>
      <c r="F66" s="46"/>
      <c r="G66" s="40">
        <v>0.1</v>
      </c>
      <c r="H66" s="78"/>
      <c r="I66" s="79">
        <f t="shared" si="12"/>
        <v>110342.69722580072</v>
      </c>
      <c r="J66" s="79"/>
      <c r="K66" s="80"/>
      <c r="L66" s="1"/>
      <c r="M66" s="1"/>
      <c r="N66" s="1"/>
    </row>
    <row r="67" spans="1:14" ht="14.25" customHeight="1">
      <c r="A67" s="1"/>
      <c r="B67" s="34">
        <v>3.4</v>
      </c>
      <c r="C67" s="81" t="s">
        <v>80</v>
      </c>
      <c r="D67" s="45"/>
      <c r="E67" s="46"/>
      <c r="F67" s="46"/>
      <c r="G67" s="82">
        <v>0.3</v>
      </c>
      <c r="H67" s="78"/>
      <c r="I67" s="79"/>
      <c r="J67" s="79"/>
      <c r="K67" s="80"/>
      <c r="L67" s="1"/>
      <c r="M67" s="1"/>
      <c r="N67" s="1"/>
    </row>
    <row r="68" spans="1:14" ht="14.25" customHeight="1">
      <c r="A68" s="1"/>
      <c r="B68" s="92" t="s">
        <v>81</v>
      </c>
      <c r="C68" s="66" t="s">
        <v>54</v>
      </c>
      <c r="D68" s="93"/>
      <c r="E68" s="94"/>
      <c r="F68" s="94"/>
      <c r="G68" s="85">
        <v>0.105</v>
      </c>
      <c r="H68" s="86"/>
      <c r="I68" s="87">
        <f t="shared" ref="I68:I70" si="13">G68*$J$63</f>
        <v>115859.83208709075</v>
      </c>
      <c r="J68" s="87"/>
      <c r="K68" s="89"/>
      <c r="L68" s="1"/>
      <c r="M68" s="1"/>
      <c r="N68" s="1"/>
    </row>
    <row r="69" spans="1:14" ht="14.25" customHeight="1">
      <c r="A69" s="1"/>
      <c r="B69" s="92" t="s">
        <v>82</v>
      </c>
      <c r="C69" s="66" t="s">
        <v>55</v>
      </c>
      <c r="D69" s="93"/>
      <c r="E69" s="94"/>
      <c r="F69" s="94"/>
      <c r="G69" s="88">
        <v>0.06</v>
      </c>
      <c r="H69" s="86"/>
      <c r="I69" s="87">
        <f t="shared" si="13"/>
        <v>66205.618335480423</v>
      </c>
      <c r="J69" s="87"/>
      <c r="K69" s="89"/>
      <c r="L69" s="1"/>
      <c r="M69" s="1"/>
      <c r="N69" s="1"/>
    </row>
    <row r="70" spans="1:14" ht="14.25" customHeight="1">
      <c r="A70" s="1"/>
      <c r="B70" s="92" t="s">
        <v>83</v>
      </c>
      <c r="C70" s="66" t="s">
        <v>57</v>
      </c>
      <c r="D70" s="93"/>
      <c r="E70" s="94"/>
      <c r="F70" s="94"/>
      <c r="G70" s="85">
        <v>0.13500000000000001</v>
      </c>
      <c r="H70" s="86"/>
      <c r="I70" s="87">
        <f t="shared" si="13"/>
        <v>148962.64125483099</v>
      </c>
      <c r="J70" s="87"/>
      <c r="K70" s="89"/>
      <c r="L70" s="1"/>
      <c r="M70" s="1"/>
      <c r="N70" s="1"/>
    </row>
    <row r="71" spans="1:14" ht="14.25" customHeight="1">
      <c r="A71" s="1"/>
      <c r="B71" s="34">
        <v>3.5</v>
      </c>
      <c r="C71" s="81" t="s">
        <v>84</v>
      </c>
      <c r="D71" s="45"/>
      <c r="E71" s="46"/>
      <c r="F71" s="46"/>
      <c r="G71" s="82">
        <v>0.25</v>
      </c>
      <c r="H71" s="78"/>
      <c r="I71" s="79"/>
      <c r="J71" s="79"/>
      <c r="K71" s="80"/>
      <c r="L71" s="1"/>
      <c r="M71" s="1"/>
      <c r="N71" s="1"/>
    </row>
    <row r="72" spans="1:14" ht="14.25" customHeight="1">
      <c r="A72" s="1"/>
      <c r="B72" s="92" t="s">
        <v>85</v>
      </c>
      <c r="C72" s="66" t="s">
        <v>54</v>
      </c>
      <c r="D72" s="93"/>
      <c r="E72" s="94"/>
      <c r="F72" s="94"/>
      <c r="G72" s="90">
        <v>0.1125</v>
      </c>
      <c r="H72" s="86"/>
      <c r="I72" s="87">
        <f t="shared" ref="I72:I75" si="14">G72*$J$63</f>
        <v>124135.5343790258</v>
      </c>
      <c r="J72" s="87"/>
      <c r="K72" s="89"/>
      <c r="L72" s="1"/>
      <c r="M72" s="1"/>
      <c r="N72" s="1"/>
    </row>
    <row r="73" spans="1:14" ht="14.25" customHeight="1">
      <c r="A73" s="1"/>
      <c r="B73" s="92" t="s">
        <v>86</v>
      </c>
      <c r="C73" s="66" t="s">
        <v>55</v>
      </c>
      <c r="D73" s="93"/>
      <c r="E73" s="94"/>
      <c r="F73" s="94"/>
      <c r="G73" s="90">
        <v>6.25E-2</v>
      </c>
      <c r="H73" s="86"/>
      <c r="I73" s="87">
        <f t="shared" si="14"/>
        <v>68964.185766125447</v>
      </c>
      <c r="J73" s="87"/>
      <c r="K73" s="89"/>
      <c r="L73" s="1"/>
      <c r="M73" s="1"/>
      <c r="N73" s="1"/>
    </row>
    <row r="74" spans="1:14" ht="14.25" customHeight="1">
      <c r="A74" s="1"/>
      <c r="B74" s="92" t="s">
        <v>87</v>
      </c>
      <c r="C74" s="66" t="s">
        <v>57</v>
      </c>
      <c r="D74" s="93"/>
      <c r="E74" s="94"/>
      <c r="F74" s="94"/>
      <c r="G74" s="90">
        <v>7.4999999999999997E-2</v>
      </c>
      <c r="H74" s="86"/>
      <c r="I74" s="87">
        <f t="shared" si="14"/>
        <v>82757.022919350537</v>
      </c>
      <c r="J74" s="87"/>
      <c r="K74" s="89"/>
      <c r="L74" s="1"/>
      <c r="M74" s="1"/>
      <c r="N74" s="1"/>
    </row>
    <row r="75" spans="1:14" ht="14.25" customHeight="1">
      <c r="A75" s="1"/>
      <c r="B75" s="34">
        <v>3.6</v>
      </c>
      <c r="C75" s="46" t="s">
        <v>62</v>
      </c>
      <c r="D75" s="45"/>
      <c r="E75" s="46"/>
      <c r="F75" s="46"/>
      <c r="G75" s="40">
        <v>0.03</v>
      </c>
      <c r="H75" s="78"/>
      <c r="I75" s="79">
        <f t="shared" si="14"/>
        <v>33102.809167740212</v>
      </c>
      <c r="J75" s="79"/>
      <c r="K75" s="80"/>
      <c r="L75" s="1"/>
      <c r="M75" s="1"/>
      <c r="N75" s="1"/>
    </row>
    <row r="76" spans="1:14" ht="14.25" customHeight="1">
      <c r="A76" s="1"/>
      <c r="B76" s="34">
        <v>3.7</v>
      </c>
      <c r="C76" s="81" t="s">
        <v>63</v>
      </c>
      <c r="D76" s="45"/>
      <c r="E76" s="46"/>
      <c r="F76" s="46"/>
      <c r="G76" s="82">
        <v>0.25</v>
      </c>
      <c r="H76" s="78"/>
      <c r="I76" s="79"/>
      <c r="J76" s="79"/>
      <c r="K76" s="80"/>
      <c r="L76" s="1"/>
      <c r="M76" s="1"/>
      <c r="N76" s="1"/>
    </row>
    <row r="77" spans="1:14" ht="14.25" customHeight="1">
      <c r="A77" s="1"/>
      <c r="B77" s="92" t="s">
        <v>88</v>
      </c>
      <c r="C77" s="66" t="s">
        <v>54</v>
      </c>
      <c r="D77" s="93"/>
      <c r="E77" s="94"/>
      <c r="F77" s="94"/>
      <c r="G77" s="85">
        <v>0.125</v>
      </c>
      <c r="H77" s="86"/>
      <c r="I77" s="87">
        <f t="shared" ref="I77:I79" si="15">G77*$J$63</f>
        <v>137928.37153225089</v>
      </c>
      <c r="J77" s="87"/>
      <c r="K77" s="89"/>
      <c r="L77" s="1"/>
      <c r="M77" s="1"/>
      <c r="N77" s="1"/>
    </row>
    <row r="78" spans="1:14" ht="14.25" customHeight="1">
      <c r="A78" s="1"/>
      <c r="B78" s="92" t="s">
        <v>89</v>
      </c>
      <c r="C78" s="66" t="s">
        <v>55</v>
      </c>
      <c r="D78" s="93"/>
      <c r="E78" s="94"/>
      <c r="F78" s="94"/>
      <c r="G78" s="88">
        <v>0.05</v>
      </c>
      <c r="H78" s="86"/>
      <c r="I78" s="87">
        <f t="shared" si="15"/>
        <v>55171.348612900358</v>
      </c>
      <c r="J78" s="87"/>
      <c r="K78" s="89"/>
      <c r="L78" s="1"/>
      <c r="M78" s="1"/>
      <c r="N78" s="1"/>
    </row>
    <row r="79" spans="1:14" ht="14.25" customHeight="1">
      <c r="A79" s="1"/>
      <c r="B79" s="92" t="s">
        <v>90</v>
      </c>
      <c r="C79" s="66" t="s">
        <v>57</v>
      </c>
      <c r="D79" s="93"/>
      <c r="E79" s="94"/>
      <c r="F79" s="94"/>
      <c r="G79" s="85">
        <v>7.4999999999999997E-2</v>
      </c>
      <c r="H79" s="86"/>
      <c r="I79" s="87">
        <f t="shared" si="15"/>
        <v>82757.022919350537</v>
      </c>
      <c r="J79" s="87"/>
      <c r="K79" s="89"/>
      <c r="L79" s="1"/>
      <c r="M79" s="1"/>
      <c r="N79" s="1"/>
    </row>
    <row r="80" spans="1:14" ht="14.25" customHeight="1">
      <c r="A80" s="1"/>
      <c r="B80" s="72">
        <v>4</v>
      </c>
      <c r="C80" s="73" t="s">
        <v>91</v>
      </c>
      <c r="D80" s="74">
        <v>3354</v>
      </c>
      <c r="E80" s="73" t="s">
        <v>49</v>
      </c>
      <c r="F80" s="73"/>
      <c r="G80" s="75">
        <f>D80/9322.69</f>
        <v>0.35976740618855713</v>
      </c>
      <c r="H80" s="73"/>
      <c r="I80" s="73"/>
      <c r="J80" s="76">
        <f>G80*$H$28</f>
        <v>12325631.336019967</v>
      </c>
      <c r="K80" s="77"/>
      <c r="L80" s="1"/>
      <c r="M80" s="1"/>
      <c r="N80" s="1"/>
    </row>
    <row r="81" spans="1:14" ht="14.25" customHeight="1">
      <c r="A81" s="1"/>
      <c r="B81" s="34">
        <v>4.0999999999999996</v>
      </c>
      <c r="C81" s="46" t="s">
        <v>50</v>
      </c>
      <c r="D81" s="45"/>
      <c r="E81" s="46"/>
      <c r="F81" s="46"/>
      <c r="G81" s="40">
        <v>0.05</v>
      </c>
      <c r="H81" s="78"/>
      <c r="I81" s="79">
        <f t="shared" ref="I81:I83" si="16">G81*$J$80</f>
        <v>616281.56680099841</v>
      </c>
      <c r="J81" s="79"/>
      <c r="K81" s="80"/>
      <c r="L81" s="1"/>
      <c r="M81" s="1"/>
      <c r="N81" s="1"/>
    </row>
    <row r="82" spans="1:14" ht="14.25" customHeight="1">
      <c r="A82" s="1"/>
      <c r="B82" s="34">
        <v>4.2</v>
      </c>
      <c r="C82" s="46" t="s">
        <v>51</v>
      </c>
      <c r="D82" s="45"/>
      <c r="E82" s="46"/>
      <c r="F82" s="46"/>
      <c r="G82" s="40">
        <v>0.02</v>
      </c>
      <c r="H82" s="78"/>
      <c r="I82" s="79">
        <f t="shared" si="16"/>
        <v>246512.62672039933</v>
      </c>
      <c r="J82" s="79"/>
      <c r="K82" s="80"/>
      <c r="L82" s="1"/>
      <c r="M82" s="1"/>
      <c r="N82" s="1"/>
    </row>
    <row r="83" spans="1:14" ht="14.25" customHeight="1">
      <c r="A83" s="1"/>
      <c r="B83" s="34">
        <v>4.3</v>
      </c>
      <c r="C83" s="46" t="s">
        <v>52</v>
      </c>
      <c r="D83" s="45"/>
      <c r="E83" s="46"/>
      <c r="F83" s="46"/>
      <c r="G83" s="40">
        <v>0.1</v>
      </c>
      <c r="H83" s="78"/>
      <c r="I83" s="79">
        <f t="shared" si="16"/>
        <v>1232563.1336019968</v>
      </c>
      <c r="J83" s="79"/>
      <c r="K83" s="80"/>
      <c r="L83" s="1"/>
      <c r="M83" s="1"/>
      <c r="N83" s="1"/>
    </row>
    <row r="84" spans="1:14" ht="14.25" customHeight="1">
      <c r="A84" s="1"/>
      <c r="B84" s="34">
        <v>4.4000000000000004</v>
      </c>
      <c r="C84" s="81" t="s">
        <v>92</v>
      </c>
      <c r="D84" s="45"/>
      <c r="E84" s="46"/>
      <c r="F84" s="46"/>
      <c r="G84" s="82">
        <v>0.3</v>
      </c>
      <c r="H84" s="78"/>
      <c r="I84" s="79"/>
      <c r="J84" s="79"/>
      <c r="K84" s="80"/>
      <c r="L84" s="1"/>
      <c r="M84" s="1"/>
      <c r="N84" s="1"/>
    </row>
    <row r="85" spans="1:14" ht="14.25" customHeight="1">
      <c r="A85" s="1"/>
      <c r="B85" s="92" t="s">
        <v>93</v>
      </c>
      <c r="C85" s="66" t="s">
        <v>54</v>
      </c>
      <c r="D85" s="93"/>
      <c r="E85" s="94"/>
      <c r="F85" s="94"/>
      <c r="G85" s="85">
        <v>0.105</v>
      </c>
      <c r="H85" s="86"/>
      <c r="I85" s="87">
        <f t="shared" ref="I85:I87" si="17">G85*$J$80</f>
        <v>1294191.2902820965</v>
      </c>
      <c r="J85" s="87"/>
      <c r="K85" s="89"/>
      <c r="L85" s="1"/>
      <c r="M85" s="1"/>
      <c r="N85" s="1"/>
    </row>
    <row r="86" spans="1:14" ht="14.25" customHeight="1">
      <c r="A86" s="1"/>
      <c r="B86" s="92" t="s">
        <v>94</v>
      </c>
      <c r="C86" s="66" t="s">
        <v>55</v>
      </c>
      <c r="D86" s="93"/>
      <c r="E86" s="94"/>
      <c r="F86" s="94"/>
      <c r="G86" s="88">
        <v>0.06</v>
      </c>
      <c r="H86" s="86"/>
      <c r="I86" s="87">
        <f t="shared" si="17"/>
        <v>739537.88016119797</v>
      </c>
      <c r="J86" s="87"/>
      <c r="K86" s="89"/>
      <c r="L86" s="1"/>
      <c r="M86" s="1"/>
      <c r="N86" s="1"/>
    </row>
    <row r="87" spans="1:14" ht="14.25" customHeight="1">
      <c r="A87" s="1"/>
      <c r="B87" s="92" t="s">
        <v>95</v>
      </c>
      <c r="C87" s="66" t="s">
        <v>57</v>
      </c>
      <c r="D87" s="93"/>
      <c r="E87" s="94"/>
      <c r="F87" s="94"/>
      <c r="G87" s="85">
        <v>0.13500000000000001</v>
      </c>
      <c r="H87" s="86"/>
      <c r="I87" s="87">
        <f t="shared" si="17"/>
        <v>1663960.2303626956</v>
      </c>
      <c r="J87" s="87"/>
      <c r="K87" s="89"/>
      <c r="L87" s="1"/>
      <c r="M87" s="1"/>
      <c r="N87" s="1"/>
    </row>
    <row r="88" spans="1:14" ht="14.25" customHeight="1">
      <c r="A88" s="1"/>
      <c r="B88" s="34">
        <v>4.5</v>
      </c>
      <c r="C88" s="81" t="s">
        <v>96</v>
      </c>
      <c r="D88" s="45"/>
      <c r="E88" s="46"/>
      <c r="F88" s="46"/>
      <c r="G88" s="82">
        <v>0.25</v>
      </c>
      <c r="H88" s="78"/>
      <c r="I88" s="79"/>
      <c r="J88" s="79"/>
      <c r="K88" s="80"/>
      <c r="L88" s="1"/>
      <c r="M88" s="1"/>
      <c r="N88" s="1"/>
    </row>
    <row r="89" spans="1:14" ht="14.25" customHeight="1">
      <c r="A89" s="1"/>
      <c r="B89" s="92" t="s">
        <v>97</v>
      </c>
      <c r="C89" s="66" t="s">
        <v>54</v>
      </c>
      <c r="D89" s="93"/>
      <c r="E89" s="94"/>
      <c r="F89" s="94"/>
      <c r="G89" s="90">
        <v>0.1125</v>
      </c>
      <c r="H89" s="86"/>
      <c r="I89" s="87">
        <f t="shared" ref="I89:I92" si="18">G89*$J$80</f>
        <v>1386633.5253022462</v>
      </c>
      <c r="J89" s="87"/>
      <c r="K89" s="89"/>
      <c r="L89" s="1"/>
      <c r="M89" s="1"/>
      <c r="N89" s="1"/>
    </row>
    <row r="90" spans="1:14" ht="14.25" customHeight="1">
      <c r="A90" s="1"/>
      <c r="B90" s="92" t="s">
        <v>98</v>
      </c>
      <c r="C90" s="66" t="s">
        <v>55</v>
      </c>
      <c r="D90" s="93"/>
      <c r="E90" s="94"/>
      <c r="F90" s="94"/>
      <c r="G90" s="90">
        <v>6.25E-2</v>
      </c>
      <c r="H90" s="86"/>
      <c r="I90" s="87">
        <f t="shared" si="18"/>
        <v>770351.95850124792</v>
      </c>
      <c r="J90" s="87"/>
      <c r="K90" s="89"/>
      <c r="L90" s="1"/>
      <c r="M90" s="1"/>
      <c r="N90" s="1"/>
    </row>
    <row r="91" spans="1:14" ht="14.25" customHeight="1">
      <c r="A91" s="1"/>
      <c r="B91" s="92" t="s">
        <v>99</v>
      </c>
      <c r="C91" s="66" t="s">
        <v>57</v>
      </c>
      <c r="D91" s="93"/>
      <c r="E91" s="94"/>
      <c r="F91" s="94"/>
      <c r="G91" s="90">
        <v>7.4999999999999997E-2</v>
      </c>
      <c r="H91" s="86"/>
      <c r="I91" s="87">
        <f t="shared" si="18"/>
        <v>924422.35020149744</v>
      </c>
      <c r="J91" s="87"/>
      <c r="K91" s="89"/>
      <c r="L91" s="1"/>
      <c r="M91" s="1"/>
      <c r="N91" s="1"/>
    </row>
    <row r="92" spans="1:14" ht="14.25" customHeight="1">
      <c r="A92" s="1"/>
      <c r="B92" s="34">
        <v>4.5999999999999996</v>
      </c>
      <c r="C92" s="46" t="s">
        <v>62</v>
      </c>
      <c r="D92" s="45"/>
      <c r="E92" s="46"/>
      <c r="F92" s="46"/>
      <c r="G92" s="40">
        <v>0.03</v>
      </c>
      <c r="H92" s="78"/>
      <c r="I92" s="79">
        <f t="shared" si="18"/>
        <v>369768.94008059899</v>
      </c>
      <c r="J92" s="79"/>
      <c r="K92" s="80"/>
      <c r="L92" s="1"/>
      <c r="M92" s="1"/>
      <c r="N92" s="1"/>
    </row>
    <row r="93" spans="1:14" ht="14.25" customHeight="1">
      <c r="A93" s="1"/>
      <c r="B93" s="34">
        <v>4.7</v>
      </c>
      <c r="C93" s="81" t="s">
        <v>63</v>
      </c>
      <c r="D93" s="45"/>
      <c r="E93" s="46"/>
      <c r="F93" s="46"/>
      <c r="G93" s="82">
        <v>0.25</v>
      </c>
      <c r="H93" s="78"/>
      <c r="I93" s="79"/>
      <c r="J93" s="79"/>
      <c r="K93" s="80"/>
      <c r="L93" s="1"/>
      <c r="M93" s="1"/>
      <c r="N93" s="1"/>
    </row>
    <row r="94" spans="1:14" ht="14.25" customHeight="1">
      <c r="A94" s="1"/>
      <c r="B94" s="92" t="s">
        <v>100</v>
      </c>
      <c r="C94" s="66" t="s">
        <v>54</v>
      </c>
      <c r="D94" s="93"/>
      <c r="E94" s="94"/>
      <c r="F94" s="94"/>
      <c r="G94" s="85">
        <v>0.125</v>
      </c>
      <c r="H94" s="86"/>
      <c r="I94" s="87">
        <f t="shared" ref="I94:I96" si="19">G94*$J$80</f>
        <v>1540703.9170024958</v>
      </c>
      <c r="J94" s="87"/>
      <c r="K94" s="89"/>
      <c r="L94" s="1"/>
      <c r="M94" s="1"/>
      <c r="N94" s="1"/>
    </row>
    <row r="95" spans="1:14" ht="14.25" customHeight="1">
      <c r="A95" s="1"/>
      <c r="B95" s="92" t="s">
        <v>101</v>
      </c>
      <c r="C95" s="66" t="s">
        <v>55</v>
      </c>
      <c r="D95" s="93"/>
      <c r="E95" s="94"/>
      <c r="F95" s="94"/>
      <c r="G95" s="88">
        <v>0.05</v>
      </c>
      <c r="H95" s="86"/>
      <c r="I95" s="87">
        <f t="shared" si="19"/>
        <v>616281.56680099841</v>
      </c>
      <c r="J95" s="87"/>
      <c r="K95" s="89"/>
      <c r="L95" s="1"/>
      <c r="M95" s="1"/>
      <c r="N95" s="1"/>
    </row>
    <row r="96" spans="1:14" ht="14.25" customHeight="1">
      <c r="A96" s="1"/>
      <c r="B96" s="92" t="s">
        <v>102</v>
      </c>
      <c r="C96" s="66" t="s">
        <v>57</v>
      </c>
      <c r="D96" s="93"/>
      <c r="E96" s="94"/>
      <c r="F96" s="94"/>
      <c r="G96" s="85">
        <v>7.4999999999999997E-2</v>
      </c>
      <c r="H96" s="86"/>
      <c r="I96" s="87">
        <f t="shared" si="19"/>
        <v>924422.35020149744</v>
      </c>
      <c r="J96" s="87"/>
      <c r="K96" s="89"/>
      <c r="L96" s="1"/>
      <c r="M96" s="1"/>
      <c r="N96" s="1"/>
    </row>
    <row r="97" spans="1:14" ht="14.25" customHeight="1">
      <c r="A97" s="1"/>
      <c r="B97" s="72">
        <v>5</v>
      </c>
      <c r="C97" s="73" t="s">
        <v>103</v>
      </c>
      <c r="D97" s="74">
        <v>372</v>
      </c>
      <c r="E97" s="73" t="s">
        <v>49</v>
      </c>
      <c r="F97" s="73"/>
      <c r="G97" s="75">
        <f>D97/9322.69</f>
        <v>3.9902646124670024E-2</v>
      </c>
      <c r="H97" s="73"/>
      <c r="I97" s="73"/>
      <c r="J97" s="76">
        <f>G97*$H$28</f>
        <v>1367064.656231195</v>
      </c>
      <c r="K97" s="77"/>
      <c r="L97" s="1"/>
      <c r="M97" s="1"/>
      <c r="N97" s="1"/>
    </row>
    <row r="98" spans="1:14" ht="14.25" customHeight="1">
      <c r="A98" s="1"/>
      <c r="B98" s="34">
        <v>5.0999999999999996</v>
      </c>
      <c r="C98" s="46" t="s">
        <v>50</v>
      </c>
      <c r="D98" s="45"/>
      <c r="E98" s="46"/>
      <c r="F98" s="46"/>
      <c r="G98" s="40">
        <v>0.05</v>
      </c>
      <c r="H98" s="78"/>
      <c r="I98" s="79">
        <f t="shared" ref="I98:I100" si="20">G98*$J$97</f>
        <v>68353.232811559748</v>
      </c>
      <c r="J98" s="79"/>
      <c r="K98" s="80"/>
      <c r="L98" s="1"/>
      <c r="M98" s="1"/>
      <c r="N98" s="1"/>
    </row>
    <row r="99" spans="1:14" ht="14.25" customHeight="1">
      <c r="A99" s="1"/>
      <c r="B99" s="34">
        <v>5.2</v>
      </c>
      <c r="C99" s="46" t="s">
        <v>51</v>
      </c>
      <c r="D99" s="45"/>
      <c r="E99" s="46"/>
      <c r="F99" s="46"/>
      <c r="G99" s="40">
        <v>0.02</v>
      </c>
      <c r="H99" s="78"/>
      <c r="I99" s="79">
        <f t="shared" si="20"/>
        <v>27341.293124623899</v>
      </c>
      <c r="J99" s="79"/>
      <c r="K99" s="80"/>
      <c r="L99" s="1"/>
      <c r="M99" s="1"/>
      <c r="N99" s="1"/>
    </row>
    <row r="100" spans="1:14" ht="14.25" customHeight="1">
      <c r="A100" s="1"/>
      <c r="B100" s="34">
        <v>5.3</v>
      </c>
      <c r="C100" s="46" t="s">
        <v>52</v>
      </c>
      <c r="D100" s="45"/>
      <c r="E100" s="46"/>
      <c r="F100" s="46"/>
      <c r="G100" s="40">
        <v>0.1</v>
      </c>
      <c r="H100" s="78"/>
      <c r="I100" s="79">
        <f t="shared" si="20"/>
        <v>136706.4656231195</v>
      </c>
      <c r="J100" s="79"/>
      <c r="K100" s="80"/>
      <c r="L100" s="1"/>
      <c r="M100" s="1"/>
      <c r="N100" s="1"/>
    </row>
    <row r="101" spans="1:14" ht="14.25" customHeight="1">
      <c r="A101" s="1"/>
      <c r="B101" s="34">
        <v>5.4</v>
      </c>
      <c r="C101" s="81" t="s">
        <v>104</v>
      </c>
      <c r="D101" s="45"/>
      <c r="E101" s="46"/>
      <c r="F101" s="46"/>
      <c r="G101" s="82">
        <v>0.3</v>
      </c>
      <c r="H101" s="78"/>
      <c r="I101" s="79"/>
      <c r="J101" s="79"/>
      <c r="K101" s="80"/>
      <c r="L101" s="1"/>
      <c r="M101" s="1"/>
      <c r="N101" s="1"/>
    </row>
    <row r="102" spans="1:14" ht="14.25" customHeight="1">
      <c r="A102" s="1"/>
      <c r="B102" s="92" t="s">
        <v>105</v>
      </c>
      <c r="C102" s="66" t="s">
        <v>54</v>
      </c>
      <c r="D102" s="93"/>
      <c r="E102" s="94"/>
      <c r="F102" s="94"/>
      <c r="G102" s="85">
        <v>0.105</v>
      </c>
      <c r="H102" s="86"/>
      <c r="I102" s="87">
        <f t="shared" ref="I102:I104" si="21">G102*$J$97</f>
        <v>143541.78890427545</v>
      </c>
      <c r="J102" s="87"/>
      <c r="K102" s="89"/>
      <c r="L102" s="1"/>
      <c r="M102" s="1"/>
      <c r="N102" s="1"/>
    </row>
    <row r="103" spans="1:14" ht="14.25" customHeight="1">
      <c r="A103" s="1"/>
      <c r="B103" s="92" t="s">
        <v>106</v>
      </c>
      <c r="C103" s="66" t="s">
        <v>55</v>
      </c>
      <c r="D103" s="93"/>
      <c r="E103" s="94"/>
      <c r="F103" s="94"/>
      <c r="G103" s="88">
        <v>0.06</v>
      </c>
      <c r="H103" s="86"/>
      <c r="I103" s="87">
        <f t="shared" si="21"/>
        <v>82023.879373871692</v>
      </c>
      <c r="J103" s="87"/>
      <c r="K103" s="89"/>
      <c r="L103" s="1"/>
      <c r="M103" s="1"/>
      <c r="N103" s="1"/>
    </row>
    <row r="104" spans="1:14" ht="14.25" customHeight="1">
      <c r="A104" s="1"/>
      <c r="B104" s="92" t="s">
        <v>107</v>
      </c>
      <c r="C104" s="66" t="s">
        <v>57</v>
      </c>
      <c r="D104" s="93"/>
      <c r="E104" s="94"/>
      <c r="F104" s="94"/>
      <c r="G104" s="85">
        <v>0.13500000000000001</v>
      </c>
      <c r="H104" s="86"/>
      <c r="I104" s="87">
        <f t="shared" si="21"/>
        <v>184553.72859121134</v>
      </c>
      <c r="J104" s="87"/>
      <c r="K104" s="89"/>
      <c r="L104" s="1"/>
      <c r="M104" s="1"/>
      <c r="N104" s="1"/>
    </row>
    <row r="105" spans="1:14" ht="14.25" customHeight="1">
      <c r="A105" s="1"/>
      <c r="B105" s="34">
        <v>5.5</v>
      </c>
      <c r="C105" s="81" t="s">
        <v>108</v>
      </c>
      <c r="D105" s="45"/>
      <c r="E105" s="46"/>
      <c r="F105" s="46"/>
      <c r="G105" s="82">
        <v>0.25</v>
      </c>
      <c r="H105" s="78"/>
      <c r="I105" s="79"/>
      <c r="J105" s="79"/>
      <c r="K105" s="80"/>
      <c r="L105" s="1"/>
      <c r="M105" s="1"/>
      <c r="N105" s="1"/>
    </row>
    <row r="106" spans="1:14" ht="14.25" customHeight="1">
      <c r="A106" s="1"/>
      <c r="B106" s="92" t="s">
        <v>109</v>
      </c>
      <c r="C106" s="66" t="s">
        <v>54</v>
      </c>
      <c r="D106" s="93"/>
      <c r="E106" s="94"/>
      <c r="F106" s="94"/>
      <c r="G106" s="90">
        <v>0.1125</v>
      </c>
      <c r="H106" s="86"/>
      <c r="I106" s="87">
        <f t="shared" ref="I106:I109" si="22">G106*$J$97</f>
        <v>153794.77382600945</v>
      </c>
      <c r="J106" s="87"/>
      <c r="K106" s="89"/>
      <c r="L106" s="1"/>
      <c r="M106" s="1"/>
      <c r="N106" s="1"/>
    </row>
    <row r="107" spans="1:14" ht="14.25" customHeight="1">
      <c r="A107" s="1"/>
      <c r="B107" s="92" t="s">
        <v>110</v>
      </c>
      <c r="C107" s="66" t="s">
        <v>55</v>
      </c>
      <c r="D107" s="93"/>
      <c r="E107" s="94"/>
      <c r="F107" s="94"/>
      <c r="G107" s="90">
        <v>6.25E-2</v>
      </c>
      <c r="H107" s="86"/>
      <c r="I107" s="87">
        <f t="shared" si="22"/>
        <v>85441.541014449685</v>
      </c>
      <c r="J107" s="87"/>
      <c r="K107" s="89"/>
      <c r="L107" s="1"/>
      <c r="M107" s="1"/>
      <c r="N107" s="1"/>
    </row>
    <row r="108" spans="1:14" ht="14.25" customHeight="1">
      <c r="A108" s="1"/>
      <c r="B108" s="92" t="s">
        <v>111</v>
      </c>
      <c r="C108" s="66" t="s">
        <v>57</v>
      </c>
      <c r="D108" s="93"/>
      <c r="E108" s="94"/>
      <c r="F108" s="94"/>
      <c r="G108" s="90">
        <v>7.4999999999999997E-2</v>
      </c>
      <c r="H108" s="86"/>
      <c r="I108" s="87">
        <f t="shared" si="22"/>
        <v>102529.84921733962</v>
      </c>
      <c r="J108" s="87"/>
      <c r="K108" s="89"/>
      <c r="L108" s="1"/>
      <c r="M108" s="1"/>
      <c r="N108" s="1"/>
    </row>
    <row r="109" spans="1:14" ht="14.25" customHeight="1">
      <c r="A109" s="1"/>
      <c r="B109" s="34">
        <v>5.6</v>
      </c>
      <c r="C109" s="46" t="s">
        <v>62</v>
      </c>
      <c r="D109" s="45"/>
      <c r="E109" s="46"/>
      <c r="F109" s="46"/>
      <c r="G109" s="40">
        <v>0.03</v>
      </c>
      <c r="H109" s="78"/>
      <c r="I109" s="79">
        <f t="shared" si="22"/>
        <v>41011.939686935846</v>
      </c>
      <c r="J109" s="79"/>
      <c r="K109" s="80"/>
      <c r="L109" s="1"/>
      <c r="M109" s="1"/>
      <c r="N109" s="1"/>
    </row>
    <row r="110" spans="1:14" ht="14.25" customHeight="1">
      <c r="A110" s="1"/>
      <c r="B110" s="34">
        <v>5.7</v>
      </c>
      <c r="C110" s="81" t="s">
        <v>63</v>
      </c>
      <c r="D110" s="45"/>
      <c r="E110" s="46"/>
      <c r="F110" s="46"/>
      <c r="G110" s="82">
        <v>0.25</v>
      </c>
      <c r="H110" s="78"/>
      <c r="I110" s="79"/>
      <c r="J110" s="79"/>
      <c r="K110" s="80"/>
      <c r="L110" s="1"/>
      <c r="M110" s="1"/>
      <c r="N110" s="1"/>
    </row>
    <row r="111" spans="1:14" ht="14.25" customHeight="1">
      <c r="A111" s="1"/>
      <c r="B111" s="92" t="s">
        <v>112</v>
      </c>
      <c r="C111" s="66" t="s">
        <v>54</v>
      </c>
      <c r="D111" s="93"/>
      <c r="E111" s="94"/>
      <c r="F111" s="94"/>
      <c r="G111" s="85">
        <v>0.125</v>
      </c>
      <c r="H111" s="86"/>
      <c r="I111" s="87">
        <f t="shared" ref="I111:I113" si="23">G111*$J$97</f>
        <v>170883.08202889937</v>
      </c>
      <c r="J111" s="87"/>
      <c r="K111" s="89"/>
      <c r="L111" s="1"/>
      <c r="M111" s="1"/>
      <c r="N111" s="1"/>
    </row>
    <row r="112" spans="1:14" ht="14.25" customHeight="1">
      <c r="A112" s="1"/>
      <c r="B112" s="92" t="s">
        <v>113</v>
      </c>
      <c r="C112" s="66" t="s">
        <v>55</v>
      </c>
      <c r="D112" s="93"/>
      <c r="E112" s="94"/>
      <c r="F112" s="94"/>
      <c r="G112" s="88">
        <v>0.05</v>
      </c>
      <c r="H112" s="86"/>
      <c r="I112" s="87">
        <f t="shared" si="23"/>
        <v>68353.232811559748</v>
      </c>
      <c r="J112" s="87"/>
      <c r="K112" s="89"/>
      <c r="L112" s="1"/>
      <c r="M112" s="1"/>
      <c r="N112" s="1"/>
    </row>
    <row r="113" spans="1:14" ht="14.25" customHeight="1">
      <c r="A113" s="1"/>
      <c r="B113" s="92" t="s">
        <v>114</v>
      </c>
      <c r="C113" s="66" t="s">
        <v>57</v>
      </c>
      <c r="D113" s="93"/>
      <c r="E113" s="94"/>
      <c r="F113" s="94"/>
      <c r="G113" s="85">
        <v>7.4999999999999997E-2</v>
      </c>
      <c r="H113" s="86"/>
      <c r="I113" s="87">
        <f t="shared" si="23"/>
        <v>102529.84921733962</v>
      </c>
      <c r="J113" s="87"/>
      <c r="K113" s="89"/>
      <c r="L113" s="1"/>
      <c r="M113" s="1"/>
      <c r="N113" s="1"/>
    </row>
    <row r="114" spans="1:14" ht="14.25" customHeight="1">
      <c r="A114" s="1"/>
      <c r="B114" s="72">
        <v>6</v>
      </c>
      <c r="C114" s="73" t="s">
        <v>115</v>
      </c>
      <c r="D114" s="74">
        <v>1372</v>
      </c>
      <c r="E114" s="73" t="s">
        <v>49</v>
      </c>
      <c r="F114" s="73"/>
      <c r="G114" s="75">
        <f>D114/9322.69</f>
        <v>0.14716782387915933</v>
      </c>
      <c r="H114" s="73"/>
      <c r="I114" s="73"/>
      <c r="J114" s="76">
        <f>G114*$H$28</f>
        <v>5041969.6460999986</v>
      </c>
      <c r="K114" s="77"/>
      <c r="L114" s="1"/>
      <c r="M114" s="1"/>
      <c r="N114" s="1"/>
    </row>
    <row r="115" spans="1:14" ht="14.25" customHeight="1">
      <c r="A115" s="1"/>
      <c r="B115" s="34">
        <v>6.1</v>
      </c>
      <c r="C115" s="46" t="s">
        <v>50</v>
      </c>
      <c r="D115" s="45"/>
      <c r="E115" s="46"/>
      <c r="F115" s="46"/>
      <c r="G115" s="40">
        <v>0.05</v>
      </c>
      <c r="H115" s="78"/>
      <c r="I115" s="79">
        <f t="shared" ref="I115:I117" si="24">G115*$J$114</f>
        <v>252098.48230499995</v>
      </c>
      <c r="J115" s="79"/>
      <c r="K115" s="80"/>
      <c r="L115" s="1"/>
      <c r="M115" s="1"/>
      <c r="N115" s="1"/>
    </row>
    <row r="116" spans="1:14" ht="14.25" customHeight="1">
      <c r="A116" s="1"/>
      <c r="B116" s="34">
        <v>6.2</v>
      </c>
      <c r="C116" s="46" t="s">
        <v>51</v>
      </c>
      <c r="D116" s="45"/>
      <c r="E116" s="46"/>
      <c r="F116" s="46"/>
      <c r="G116" s="40">
        <v>0.02</v>
      </c>
      <c r="H116" s="78"/>
      <c r="I116" s="79">
        <f t="shared" si="24"/>
        <v>100839.39292199997</v>
      </c>
      <c r="J116" s="79"/>
      <c r="K116" s="80"/>
      <c r="L116" s="1"/>
      <c r="M116" s="1"/>
      <c r="N116" s="1"/>
    </row>
    <row r="117" spans="1:14" ht="14.25" customHeight="1">
      <c r="A117" s="1"/>
      <c r="B117" s="34">
        <v>6.3</v>
      </c>
      <c r="C117" s="46" t="s">
        <v>52</v>
      </c>
      <c r="D117" s="45"/>
      <c r="E117" s="46"/>
      <c r="F117" s="46"/>
      <c r="G117" s="40">
        <v>0.1</v>
      </c>
      <c r="H117" s="78"/>
      <c r="I117" s="79">
        <f t="shared" si="24"/>
        <v>504196.96460999991</v>
      </c>
      <c r="J117" s="79"/>
      <c r="K117" s="80"/>
      <c r="L117" s="1"/>
      <c r="M117" s="1"/>
      <c r="N117" s="1"/>
    </row>
    <row r="118" spans="1:14" ht="14.25" customHeight="1">
      <c r="A118" s="1"/>
      <c r="B118" s="34">
        <v>6.4</v>
      </c>
      <c r="C118" s="81" t="s">
        <v>116</v>
      </c>
      <c r="D118" s="45"/>
      <c r="E118" s="46"/>
      <c r="F118" s="46"/>
      <c r="G118" s="82">
        <v>0.3</v>
      </c>
      <c r="H118" s="78"/>
      <c r="I118" s="79"/>
      <c r="J118" s="79"/>
      <c r="K118" s="80"/>
      <c r="L118" s="1"/>
      <c r="M118" s="1"/>
      <c r="N118" s="1"/>
    </row>
    <row r="119" spans="1:14" ht="14.25" customHeight="1">
      <c r="A119" s="1"/>
      <c r="B119" s="92" t="s">
        <v>117</v>
      </c>
      <c r="C119" s="66" t="s">
        <v>54</v>
      </c>
      <c r="D119" s="93"/>
      <c r="E119" s="94"/>
      <c r="F119" s="94"/>
      <c r="G119" s="85">
        <v>0.105</v>
      </c>
      <c r="H119" s="86"/>
      <c r="I119" s="87">
        <f t="shared" ref="I119:I121" si="25">G119*$J$114</f>
        <v>529406.8128404998</v>
      </c>
      <c r="J119" s="87"/>
      <c r="K119" s="89"/>
      <c r="L119" s="1"/>
      <c r="M119" s="1"/>
      <c r="N119" s="1"/>
    </row>
    <row r="120" spans="1:14" ht="14.25" customHeight="1">
      <c r="A120" s="1"/>
      <c r="B120" s="92" t="s">
        <v>118</v>
      </c>
      <c r="C120" s="66" t="s">
        <v>55</v>
      </c>
      <c r="D120" s="93"/>
      <c r="E120" s="94"/>
      <c r="F120" s="94"/>
      <c r="G120" s="88">
        <v>0.06</v>
      </c>
      <c r="H120" s="86"/>
      <c r="I120" s="87">
        <f t="shared" si="25"/>
        <v>302518.17876599991</v>
      </c>
      <c r="J120" s="87"/>
      <c r="K120" s="89"/>
      <c r="L120" s="1"/>
      <c r="M120" s="1"/>
      <c r="N120" s="1"/>
    </row>
    <row r="121" spans="1:14" ht="14.25" customHeight="1">
      <c r="A121" s="1"/>
      <c r="B121" s="92" t="s">
        <v>119</v>
      </c>
      <c r="C121" s="66" t="s">
        <v>57</v>
      </c>
      <c r="D121" s="93"/>
      <c r="E121" s="94"/>
      <c r="F121" s="94"/>
      <c r="G121" s="85">
        <v>0.13500000000000001</v>
      </c>
      <c r="H121" s="86"/>
      <c r="I121" s="87">
        <f t="shared" si="25"/>
        <v>680665.90222349984</v>
      </c>
      <c r="J121" s="87"/>
      <c r="K121" s="89"/>
      <c r="L121" s="1"/>
      <c r="M121" s="1"/>
      <c r="N121" s="1"/>
    </row>
    <row r="122" spans="1:14" ht="14.25" customHeight="1">
      <c r="A122" s="1"/>
      <c r="B122" s="34">
        <v>6.5</v>
      </c>
      <c r="C122" s="81" t="s">
        <v>120</v>
      </c>
      <c r="D122" s="45"/>
      <c r="E122" s="46"/>
      <c r="F122" s="46"/>
      <c r="G122" s="82">
        <v>0.25</v>
      </c>
      <c r="H122" s="78"/>
      <c r="I122" s="79"/>
      <c r="J122" s="79"/>
      <c r="K122" s="80"/>
      <c r="L122" s="1"/>
      <c r="M122" s="1"/>
      <c r="N122" s="1"/>
    </row>
    <row r="123" spans="1:14" ht="14.25" customHeight="1">
      <c r="A123" s="1"/>
      <c r="B123" s="92" t="s">
        <v>121</v>
      </c>
      <c r="C123" s="66" t="s">
        <v>54</v>
      </c>
      <c r="D123" s="93"/>
      <c r="E123" s="94"/>
      <c r="F123" s="94"/>
      <c r="G123" s="90">
        <v>0.1125</v>
      </c>
      <c r="H123" s="86"/>
      <c r="I123" s="87">
        <f t="shared" ref="I123:I126" si="26">G123*$J$114</f>
        <v>567221.58518624981</v>
      </c>
      <c r="J123" s="87"/>
      <c r="K123" s="89"/>
      <c r="L123" s="1"/>
      <c r="M123" s="1"/>
      <c r="N123" s="1"/>
    </row>
    <row r="124" spans="1:14" ht="14.25" customHeight="1">
      <c r="A124" s="1"/>
      <c r="B124" s="92" t="s">
        <v>122</v>
      </c>
      <c r="C124" s="66" t="s">
        <v>55</v>
      </c>
      <c r="D124" s="93"/>
      <c r="E124" s="94"/>
      <c r="F124" s="94"/>
      <c r="G124" s="90">
        <v>6.25E-2</v>
      </c>
      <c r="H124" s="86"/>
      <c r="I124" s="87">
        <f t="shared" si="26"/>
        <v>315123.10288124991</v>
      </c>
      <c r="J124" s="87"/>
      <c r="K124" s="89"/>
      <c r="L124" s="1"/>
      <c r="M124" s="1"/>
      <c r="N124" s="1"/>
    </row>
    <row r="125" spans="1:14" ht="14.25" customHeight="1">
      <c r="A125" s="1"/>
      <c r="B125" s="92" t="s">
        <v>123</v>
      </c>
      <c r="C125" s="66" t="s">
        <v>57</v>
      </c>
      <c r="D125" s="93"/>
      <c r="E125" s="94"/>
      <c r="F125" s="94"/>
      <c r="G125" s="90">
        <v>7.4999999999999997E-2</v>
      </c>
      <c r="H125" s="86"/>
      <c r="I125" s="87">
        <f t="shared" si="26"/>
        <v>378147.72345749987</v>
      </c>
      <c r="J125" s="87"/>
      <c r="K125" s="89"/>
      <c r="L125" s="1"/>
      <c r="M125" s="1"/>
      <c r="N125" s="1"/>
    </row>
    <row r="126" spans="1:14" ht="14.25" customHeight="1">
      <c r="A126" s="1"/>
      <c r="B126" s="34">
        <v>6.6</v>
      </c>
      <c r="C126" s="46" t="s">
        <v>62</v>
      </c>
      <c r="D126" s="45"/>
      <c r="E126" s="46"/>
      <c r="F126" s="46"/>
      <c r="G126" s="40">
        <v>0.03</v>
      </c>
      <c r="H126" s="78"/>
      <c r="I126" s="79">
        <f t="shared" si="26"/>
        <v>151259.08938299995</v>
      </c>
      <c r="J126" s="79"/>
      <c r="K126" s="80"/>
      <c r="L126" s="1"/>
      <c r="M126" s="1"/>
      <c r="N126" s="1"/>
    </row>
    <row r="127" spans="1:14" ht="14.25" customHeight="1">
      <c r="A127" s="1"/>
      <c r="B127" s="34">
        <v>6.7</v>
      </c>
      <c r="C127" s="81" t="s">
        <v>63</v>
      </c>
      <c r="D127" s="45"/>
      <c r="E127" s="46"/>
      <c r="F127" s="46"/>
      <c r="G127" s="82">
        <v>0.25</v>
      </c>
      <c r="H127" s="78"/>
      <c r="I127" s="79"/>
      <c r="J127" s="79"/>
      <c r="K127" s="80"/>
      <c r="L127" s="1"/>
      <c r="M127" s="1"/>
      <c r="N127" s="1"/>
    </row>
    <row r="128" spans="1:14" ht="14.25" customHeight="1">
      <c r="A128" s="1"/>
      <c r="B128" s="92" t="s">
        <v>124</v>
      </c>
      <c r="C128" s="66" t="s">
        <v>54</v>
      </c>
      <c r="D128" s="93"/>
      <c r="E128" s="94"/>
      <c r="F128" s="94"/>
      <c r="G128" s="85">
        <v>0.125</v>
      </c>
      <c r="H128" s="86"/>
      <c r="I128" s="87">
        <f t="shared" ref="I128:I130" si="27">G128*$J$114</f>
        <v>630246.20576249983</v>
      </c>
      <c r="J128" s="87"/>
      <c r="K128" s="89"/>
      <c r="L128" s="1"/>
      <c r="M128" s="1"/>
      <c r="N128" s="1"/>
    </row>
    <row r="129" spans="1:14" ht="14.25" customHeight="1">
      <c r="A129" s="1"/>
      <c r="B129" s="92" t="s">
        <v>125</v>
      </c>
      <c r="C129" s="66" t="s">
        <v>55</v>
      </c>
      <c r="D129" s="93"/>
      <c r="E129" s="94"/>
      <c r="F129" s="94"/>
      <c r="G129" s="88">
        <v>0.05</v>
      </c>
      <c r="H129" s="86"/>
      <c r="I129" s="87">
        <f t="shared" si="27"/>
        <v>252098.48230499995</v>
      </c>
      <c r="J129" s="87"/>
      <c r="K129" s="89"/>
      <c r="L129" s="1"/>
      <c r="M129" s="1"/>
      <c r="N129" s="1"/>
    </row>
    <row r="130" spans="1:14" ht="14.25" customHeight="1">
      <c r="A130" s="1"/>
      <c r="B130" s="92" t="s">
        <v>126</v>
      </c>
      <c r="C130" s="66" t="s">
        <v>57</v>
      </c>
      <c r="D130" s="93"/>
      <c r="E130" s="94"/>
      <c r="F130" s="94"/>
      <c r="G130" s="85">
        <v>7.4999999999999997E-2</v>
      </c>
      <c r="H130" s="86"/>
      <c r="I130" s="87">
        <f t="shared" si="27"/>
        <v>378147.72345749987</v>
      </c>
      <c r="J130" s="87"/>
      <c r="K130" s="89"/>
      <c r="L130" s="1"/>
      <c r="M130" s="1"/>
      <c r="N130" s="1"/>
    </row>
    <row r="131" spans="1:14" ht="14.25" customHeight="1">
      <c r="A131" s="1"/>
      <c r="B131" s="72">
        <v>7</v>
      </c>
      <c r="C131" s="73" t="s">
        <v>127</v>
      </c>
      <c r="D131" s="74">
        <v>1163</v>
      </c>
      <c r="E131" s="73" t="s">
        <v>49</v>
      </c>
      <c r="F131" s="73"/>
      <c r="G131" s="75">
        <f>D131/9322.69</f>
        <v>0.12474940172847107</v>
      </c>
      <c r="H131" s="73"/>
      <c r="I131" s="73"/>
      <c r="J131" s="76">
        <f>G131*$H$28</f>
        <v>4273914.5032174187</v>
      </c>
      <c r="K131" s="77"/>
      <c r="L131" s="1"/>
      <c r="M131" s="1"/>
      <c r="N131" s="1"/>
    </row>
    <row r="132" spans="1:14" ht="14.25" customHeight="1">
      <c r="A132" s="1"/>
      <c r="B132" s="34">
        <v>7.1</v>
      </c>
      <c r="C132" s="46" t="s">
        <v>50</v>
      </c>
      <c r="D132" s="45"/>
      <c r="E132" s="46"/>
      <c r="F132" s="46"/>
      <c r="G132" s="40">
        <v>0.05</v>
      </c>
      <c r="H132" s="78"/>
      <c r="I132" s="79">
        <f t="shared" ref="I132:I134" si="28">G132*$J$131</f>
        <v>213695.72516087093</v>
      </c>
      <c r="J132" s="79"/>
      <c r="K132" s="80"/>
      <c r="L132" s="1"/>
      <c r="M132" s="1"/>
      <c r="N132" s="1"/>
    </row>
    <row r="133" spans="1:14" ht="14.25" customHeight="1">
      <c r="A133" s="1"/>
      <c r="B133" s="34">
        <v>7.2</v>
      </c>
      <c r="C133" s="46" t="s">
        <v>51</v>
      </c>
      <c r="D133" s="45"/>
      <c r="E133" s="46"/>
      <c r="F133" s="46"/>
      <c r="G133" s="40">
        <v>0.02</v>
      </c>
      <c r="H133" s="78"/>
      <c r="I133" s="79">
        <f t="shared" si="28"/>
        <v>85478.290064348374</v>
      </c>
      <c r="J133" s="79"/>
      <c r="K133" s="80"/>
      <c r="L133" s="1"/>
      <c r="M133" s="1"/>
      <c r="N133" s="1"/>
    </row>
    <row r="134" spans="1:14" ht="14.25" customHeight="1">
      <c r="A134" s="1"/>
      <c r="B134" s="34">
        <v>7.3</v>
      </c>
      <c r="C134" s="46" t="s">
        <v>52</v>
      </c>
      <c r="D134" s="45"/>
      <c r="E134" s="46"/>
      <c r="F134" s="46"/>
      <c r="G134" s="40">
        <v>0.1</v>
      </c>
      <c r="H134" s="78"/>
      <c r="I134" s="79">
        <f t="shared" si="28"/>
        <v>427391.45032174187</v>
      </c>
      <c r="J134" s="79"/>
      <c r="K134" s="80"/>
      <c r="L134" s="1"/>
      <c r="M134" s="1"/>
      <c r="N134" s="1"/>
    </row>
    <row r="135" spans="1:14" ht="14.25" customHeight="1">
      <c r="A135" s="1"/>
      <c r="B135" s="34">
        <v>7.4</v>
      </c>
      <c r="C135" s="81" t="s">
        <v>128</v>
      </c>
      <c r="D135" s="45"/>
      <c r="E135" s="46"/>
      <c r="F135" s="46"/>
      <c r="G135" s="82">
        <v>0.3</v>
      </c>
      <c r="H135" s="78"/>
      <c r="I135" s="79"/>
      <c r="J135" s="79"/>
      <c r="K135" s="80"/>
      <c r="L135" s="1"/>
      <c r="M135" s="1"/>
      <c r="N135" s="1"/>
    </row>
    <row r="136" spans="1:14" ht="14.25" customHeight="1">
      <c r="A136" s="1"/>
      <c r="B136" s="92" t="s">
        <v>129</v>
      </c>
      <c r="C136" s="66" t="s">
        <v>54</v>
      </c>
      <c r="D136" s="66"/>
      <c r="E136" s="66"/>
      <c r="F136" s="66"/>
      <c r="G136" s="85">
        <v>0.105</v>
      </c>
      <c r="H136" s="86"/>
      <c r="I136" s="87">
        <f t="shared" ref="I136:I138" si="29">G136*$J$131</f>
        <v>448761.02283782896</v>
      </c>
      <c r="J136" s="87"/>
      <c r="K136" s="89"/>
      <c r="L136" s="1"/>
      <c r="M136" s="1"/>
      <c r="N136" s="1"/>
    </row>
    <row r="137" spans="1:14" ht="14.25" customHeight="1">
      <c r="A137" s="1"/>
      <c r="B137" s="92" t="s">
        <v>130</v>
      </c>
      <c r="C137" s="66" t="s">
        <v>55</v>
      </c>
      <c r="D137" s="66"/>
      <c r="E137" s="66"/>
      <c r="F137" s="66"/>
      <c r="G137" s="88">
        <v>0.06</v>
      </c>
      <c r="H137" s="86"/>
      <c r="I137" s="87">
        <f t="shared" si="29"/>
        <v>256434.87019304512</v>
      </c>
      <c r="J137" s="87"/>
      <c r="K137" s="89"/>
      <c r="L137" s="1"/>
      <c r="M137" s="1"/>
      <c r="N137" s="1"/>
    </row>
    <row r="138" spans="1:14" ht="14.25" customHeight="1">
      <c r="A138" s="1"/>
      <c r="B138" s="92" t="s">
        <v>131</v>
      </c>
      <c r="C138" s="66" t="s">
        <v>57</v>
      </c>
      <c r="D138" s="66"/>
      <c r="E138" s="66"/>
      <c r="F138" s="66"/>
      <c r="G138" s="85">
        <v>0.13500000000000001</v>
      </c>
      <c r="H138" s="86"/>
      <c r="I138" s="87">
        <f t="shared" si="29"/>
        <v>576978.45793435152</v>
      </c>
      <c r="J138" s="87"/>
      <c r="K138" s="89"/>
      <c r="L138" s="1"/>
      <c r="M138" s="1"/>
      <c r="N138" s="1"/>
    </row>
    <row r="139" spans="1:14" ht="14.25" customHeight="1">
      <c r="A139" s="1"/>
      <c r="B139" s="34">
        <v>7.5</v>
      </c>
      <c r="C139" s="81" t="s">
        <v>132</v>
      </c>
      <c r="D139" s="45"/>
      <c r="E139" s="46"/>
      <c r="F139" s="46"/>
      <c r="G139" s="82">
        <v>0.25</v>
      </c>
      <c r="H139" s="78"/>
      <c r="I139" s="79"/>
      <c r="J139" s="79"/>
      <c r="K139" s="80"/>
      <c r="L139" s="1"/>
      <c r="M139" s="1"/>
      <c r="N139" s="1"/>
    </row>
    <row r="140" spans="1:14" ht="14.25" customHeight="1">
      <c r="A140" s="1"/>
      <c r="B140" s="92" t="s">
        <v>133</v>
      </c>
      <c r="C140" s="66" t="s">
        <v>54</v>
      </c>
      <c r="D140" s="66"/>
      <c r="E140" s="66"/>
      <c r="F140" s="66"/>
      <c r="G140" s="90">
        <v>0.1125</v>
      </c>
      <c r="H140" s="86"/>
      <c r="I140" s="87">
        <f t="shared" ref="I140:I143" si="30">G140*$J$131</f>
        <v>480815.3816119596</v>
      </c>
      <c r="J140" s="87"/>
      <c r="K140" s="89"/>
      <c r="L140" s="1"/>
      <c r="M140" s="1"/>
      <c r="N140" s="1"/>
    </row>
    <row r="141" spans="1:14" ht="14.25" customHeight="1">
      <c r="A141" s="1"/>
      <c r="B141" s="92" t="s">
        <v>134</v>
      </c>
      <c r="C141" s="66" t="s">
        <v>55</v>
      </c>
      <c r="D141" s="66"/>
      <c r="E141" s="66"/>
      <c r="F141" s="66"/>
      <c r="G141" s="90">
        <v>6.25E-2</v>
      </c>
      <c r="H141" s="86"/>
      <c r="I141" s="87">
        <f t="shared" si="30"/>
        <v>267119.65645108867</v>
      </c>
      <c r="J141" s="87"/>
      <c r="K141" s="89"/>
      <c r="L141" s="1"/>
      <c r="M141" s="1"/>
      <c r="N141" s="1"/>
    </row>
    <row r="142" spans="1:14" ht="14.25" customHeight="1">
      <c r="A142" s="1"/>
      <c r="B142" s="92" t="s">
        <v>135</v>
      </c>
      <c r="C142" s="66" t="s">
        <v>57</v>
      </c>
      <c r="D142" s="66"/>
      <c r="E142" s="66"/>
      <c r="F142" s="66"/>
      <c r="G142" s="90">
        <v>7.4999999999999997E-2</v>
      </c>
      <c r="H142" s="86"/>
      <c r="I142" s="87">
        <f t="shared" si="30"/>
        <v>320543.5877413064</v>
      </c>
      <c r="J142" s="87"/>
      <c r="K142" s="89"/>
      <c r="L142" s="1"/>
      <c r="M142" s="1"/>
      <c r="N142" s="1"/>
    </row>
    <row r="143" spans="1:14" ht="14.25" customHeight="1">
      <c r="A143" s="1"/>
      <c r="B143" s="34">
        <v>7.6</v>
      </c>
      <c r="C143" s="46" t="s">
        <v>62</v>
      </c>
      <c r="D143" s="45"/>
      <c r="E143" s="46"/>
      <c r="F143" s="46"/>
      <c r="G143" s="40">
        <v>0.03</v>
      </c>
      <c r="H143" s="78"/>
      <c r="I143" s="79">
        <f t="shared" si="30"/>
        <v>128217.43509652256</v>
      </c>
      <c r="J143" s="79"/>
      <c r="K143" s="80"/>
      <c r="L143" s="1"/>
      <c r="M143" s="1"/>
      <c r="N143" s="1"/>
    </row>
    <row r="144" spans="1:14" ht="14.25" customHeight="1">
      <c r="A144" s="1"/>
      <c r="B144" s="34">
        <v>7.7</v>
      </c>
      <c r="C144" s="81" t="s">
        <v>63</v>
      </c>
      <c r="D144" s="45"/>
      <c r="E144" s="46"/>
      <c r="F144" s="46"/>
      <c r="G144" s="82">
        <v>0.25</v>
      </c>
      <c r="H144" s="78"/>
      <c r="I144" s="79"/>
      <c r="J144" s="79"/>
      <c r="K144" s="80"/>
      <c r="L144" s="1"/>
      <c r="M144" s="1"/>
      <c r="N144" s="1"/>
    </row>
    <row r="145" spans="1:14" ht="14.25" customHeight="1">
      <c r="A145" s="1"/>
      <c r="B145" s="92" t="s">
        <v>136</v>
      </c>
      <c r="C145" s="66" t="s">
        <v>54</v>
      </c>
      <c r="D145" s="66"/>
      <c r="E145" s="66"/>
      <c r="F145" s="66"/>
      <c r="G145" s="85">
        <v>0.125</v>
      </c>
      <c r="H145" s="86"/>
      <c r="I145" s="87">
        <f t="shared" ref="I145:I147" si="31">G145*$J$131</f>
        <v>534239.31290217733</v>
      </c>
      <c r="J145" s="87"/>
      <c r="K145" s="89"/>
      <c r="L145" s="1"/>
      <c r="M145" s="1"/>
      <c r="N145" s="1"/>
    </row>
    <row r="146" spans="1:14" ht="14.25" customHeight="1">
      <c r="A146" s="1"/>
      <c r="B146" s="92" t="s">
        <v>137</v>
      </c>
      <c r="C146" s="66" t="s">
        <v>55</v>
      </c>
      <c r="D146" s="66"/>
      <c r="E146" s="66"/>
      <c r="F146" s="66"/>
      <c r="G146" s="88">
        <v>0.05</v>
      </c>
      <c r="H146" s="86"/>
      <c r="I146" s="87">
        <f t="shared" si="31"/>
        <v>213695.72516087093</v>
      </c>
      <c r="J146" s="87"/>
      <c r="K146" s="89"/>
      <c r="L146" s="1"/>
      <c r="M146" s="1"/>
      <c r="N146" s="1"/>
    </row>
    <row r="147" spans="1:14" ht="14.25" customHeight="1">
      <c r="A147" s="1"/>
      <c r="B147" s="96" t="s">
        <v>138</v>
      </c>
      <c r="C147" s="97" t="s">
        <v>57</v>
      </c>
      <c r="D147" s="97"/>
      <c r="E147" s="97"/>
      <c r="F147" s="97"/>
      <c r="G147" s="98">
        <v>7.4999999999999997E-2</v>
      </c>
      <c r="H147" s="99"/>
      <c r="I147" s="100">
        <f t="shared" si="31"/>
        <v>320543.5877413064</v>
      </c>
      <c r="J147" s="100"/>
      <c r="K147" s="102"/>
      <c r="L147" s="1"/>
      <c r="M147" s="1"/>
      <c r="N147" s="1"/>
    </row>
    <row r="148" spans="1:14" ht="9.75" customHeight="1">
      <c r="A148" s="1"/>
      <c r="B148" s="7"/>
      <c r="C148" s="1"/>
      <c r="D148" s="1"/>
      <c r="E148" s="1"/>
      <c r="F148" s="1"/>
      <c r="G148" s="56"/>
      <c r="H148" s="7"/>
      <c r="I148" s="57"/>
      <c r="J148" s="57"/>
      <c r="K148" s="57"/>
      <c r="L148" s="1"/>
      <c r="M148" s="1"/>
      <c r="N148" s="1"/>
    </row>
    <row r="149" spans="1:14" ht="14.25" customHeight="1">
      <c r="A149" s="1"/>
      <c r="B149" s="103" t="s">
        <v>139</v>
      </c>
      <c r="C149" s="104" t="s">
        <v>140</v>
      </c>
      <c r="D149" s="104"/>
      <c r="E149" s="104"/>
      <c r="F149" s="105">
        <f>'Payment Schedule-RFI'!D12</f>
        <v>0.06</v>
      </c>
      <c r="G149" s="105"/>
      <c r="H149" s="106">
        <f>F149*$H$3</f>
        <v>68520000</v>
      </c>
      <c r="I149" s="106"/>
      <c r="J149" s="106"/>
      <c r="K149" s="107"/>
      <c r="L149" s="1"/>
      <c r="M149" s="1"/>
      <c r="N149" s="1"/>
    </row>
    <row r="150" spans="1:14" ht="14.25" customHeight="1">
      <c r="A150" s="1"/>
      <c r="B150" s="72">
        <v>1</v>
      </c>
      <c r="C150" s="73" t="s">
        <v>48</v>
      </c>
      <c r="D150" s="74">
        <v>759.85</v>
      </c>
      <c r="E150" s="73" t="s">
        <v>49</v>
      </c>
      <c r="F150" s="73"/>
      <c r="G150" s="75">
        <f>D150/9322.69</f>
        <v>8.1505445316748706E-2</v>
      </c>
      <c r="H150" s="73"/>
      <c r="I150" s="76"/>
      <c r="J150" s="76">
        <f>G150*$H$149</f>
        <v>5584753.1131036216</v>
      </c>
      <c r="K150" s="77"/>
      <c r="L150" s="1"/>
      <c r="M150" s="1"/>
      <c r="N150" s="1"/>
    </row>
    <row r="151" spans="1:14" ht="14.25" customHeight="1">
      <c r="A151" s="1"/>
      <c r="B151" s="34">
        <v>1.1000000000000001</v>
      </c>
      <c r="C151" s="81" t="s">
        <v>58</v>
      </c>
      <c r="D151" s="45"/>
      <c r="E151" s="46"/>
      <c r="F151" s="46"/>
      <c r="G151" s="82">
        <v>0.25</v>
      </c>
      <c r="H151" s="78"/>
      <c r="I151" s="79"/>
      <c r="J151" s="79"/>
      <c r="K151" s="80"/>
      <c r="L151" s="1"/>
      <c r="M151" s="1"/>
      <c r="N151" s="1"/>
    </row>
    <row r="152" spans="1:14" ht="14.25" customHeight="1">
      <c r="A152" s="1"/>
      <c r="B152" s="92" t="s">
        <v>17</v>
      </c>
      <c r="C152" s="66" t="s">
        <v>54</v>
      </c>
      <c r="D152" s="66"/>
      <c r="E152" s="66"/>
      <c r="F152" s="66"/>
      <c r="G152" s="90">
        <v>0.1125</v>
      </c>
      <c r="H152" s="86"/>
      <c r="I152" s="87">
        <f t="shared" ref="I152:I154" si="32">G152*$J$150</f>
        <v>628284.72522415745</v>
      </c>
      <c r="J152" s="87"/>
      <c r="K152" s="89"/>
      <c r="L152" s="1"/>
      <c r="M152" s="1"/>
      <c r="N152" s="1"/>
    </row>
    <row r="153" spans="1:14" ht="14.25" customHeight="1">
      <c r="A153" s="1"/>
      <c r="B153" s="92" t="s">
        <v>19</v>
      </c>
      <c r="C153" s="66" t="s">
        <v>55</v>
      </c>
      <c r="D153" s="66"/>
      <c r="E153" s="66"/>
      <c r="F153" s="66"/>
      <c r="G153" s="90">
        <v>6.25E-2</v>
      </c>
      <c r="H153" s="86"/>
      <c r="I153" s="87">
        <f t="shared" si="32"/>
        <v>349047.06956897635</v>
      </c>
      <c r="J153" s="87"/>
      <c r="K153" s="89"/>
      <c r="L153" s="1"/>
      <c r="M153" s="1"/>
      <c r="N153" s="1"/>
    </row>
    <row r="154" spans="1:14" ht="14.25" customHeight="1">
      <c r="A154" s="1"/>
      <c r="B154" s="92" t="s">
        <v>21</v>
      </c>
      <c r="C154" s="66" t="s">
        <v>57</v>
      </c>
      <c r="D154" s="66"/>
      <c r="E154" s="66"/>
      <c r="F154" s="66"/>
      <c r="G154" s="90">
        <v>7.4999999999999997E-2</v>
      </c>
      <c r="H154" s="86"/>
      <c r="I154" s="87">
        <f t="shared" si="32"/>
        <v>418856.48348277161</v>
      </c>
      <c r="J154" s="87"/>
      <c r="K154" s="89"/>
      <c r="L154" s="1"/>
      <c r="M154" s="1"/>
      <c r="N154" s="1"/>
    </row>
    <row r="155" spans="1:14" ht="14.25" customHeight="1">
      <c r="A155" s="1"/>
      <c r="B155" s="34">
        <v>1.2</v>
      </c>
      <c r="C155" s="81" t="s">
        <v>141</v>
      </c>
      <c r="D155" s="45"/>
      <c r="E155" s="46"/>
      <c r="F155" s="46"/>
      <c r="G155" s="82">
        <v>0.45</v>
      </c>
      <c r="H155" s="78"/>
      <c r="I155" s="79"/>
      <c r="J155" s="79"/>
      <c r="K155" s="80"/>
      <c r="L155" s="1"/>
      <c r="M155" s="1"/>
      <c r="N155" s="1"/>
    </row>
    <row r="156" spans="1:14" ht="14.25" customHeight="1">
      <c r="A156" s="1"/>
      <c r="B156" s="92" t="s">
        <v>26</v>
      </c>
      <c r="C156" s="66" t="s">
        <v>54</v>
      </c>
      <c r="D156" s="66"/>
      <c r="E156" s="66"/>
      <c r="F156" s="66"/>
      <c r="G156" s="90">
        <v>0.17100000000000001</v>
      </c>
      <c r="H156" s="86"/>
      <c r="I156" s="87">
        <f t="shared" ref="I156:I159" si="33">G156*$J$150</f>
        <v>954992.78234071936</v>
      </c>
      <c r="J156" s="87"/>
      <c r="K156" s="89"/>
      <c r="L156" s="1"/>
      <c r="M156" s="1"/>
      <c r="N156" s="1"/>
    </row>
    <row r="157" spans="1:14" ht="14.25" customHeight="1">
      <c r="A157" s="1"/>
      <c r="B157" s="92" t="s">
        <v>28</v>
      </c>
      <c r="C157" s="66" t="s">
        <v>55</v>
      </c>
      <c r="D157" s="66"/>
      <c r="E157" s="66"/>
      <c r="F157" s="66"/>
      <c r="G157" s="90">
        <v>0.13500000000000001</v>
      </c>
      <c r="H157" s="86"/>
      <c r="I157" s="87">
        <f t="shared" si="33"/>
        <v>753941.67026898894</v>
      </c>
      <c r="J157" s="87"/>
      <c r="K157" s="89"/>
      <c r="L157" s="1"/>
      <c r="M157" s="1"/>
      <c r="N157" s="1"/>
    </row>
    <row r="158" spans="1:14" ht="14.25" customHeight="1">
      <c r="A158" s="1"/>
      <c r="B158" s="92" t="s">
        <v>142</v>
      </c>
      <c r="C158" s="66" t="s">
        <v>57</v>
      </c>
      <c r="D158" s="66"/>
      <c r="E158" s="66"/>
      <c r="F158" s="66"/>
      <c r="G158" s="90">
        <v>0.14399999999999999</v>
      </c>
      <c r="H158" s="86"/>
      <c r="I158" s="87">
        <f t="shared" si="33"/>
        <v>804204.44828692148</v>
      </c>
      <c r="J158" s="87"/>
      <c r="K158" s="89"/>
      <c r="L158" s="1"/>
      <c r="M158" s="1"/>
      <c r="N158" s="1"/>
    </row>
    <row r="159" spans="1:14" ht="14.25" customHeight="1">
      <c r="A159" s="1"/>
      <c r="B159" s="34">
        <v>1.3</v>
      </c>
      <c r="C159" s="46" t="s">
        <v>143</v>
      </c>
      <c r="D159" s="45"/>
      <c r="E159" s="46"/>
      <c r="F159" s="46"/>
      <c r="G159" s="40">
        <v>0.3</v>
      </c>
      <c r="H159" s="78"/>
      <c r="I159" s="79">
        <f t="shared" si="33"/>
        <v>1675425.9339310864</v>
      </c>
      <c r="J159" s="79"/>
      <c r="K159" s="80"/>
      <c r="L159" s="1"/>
      <c r="M159" s="1"/>
      <c r="N159" s="1"/>
    </row>
    <row r="160" spans="1:14" ht="14.25" customHeight="1">
      <c r="A160" s="1"/>
      <c r="B160" s="72">
        <v>2</v>
      </c>
      <c r="C160" s="73" t="s">
        <v>67</v>
      </c>
      <c r="D160" s="74">
        <v>2001.58</v>
      </c>
      <c r="E160" s="73" t="s">
        <v>49</v>
      </c>
      <c r="F160" s="73"/>
      <c r="G160" s="75">
        <f>D160/9322.69</f>
        <v>0.21469983448983071</v>
      </c>
      <c r="H160" s="73"/>
      <c r="I160" s="76"/>
      <c r="J160" s="76">
        <f>G160*$H$149</f>
        <v>14711232.6592432</v>
      </c>
      <c r="K160" s="77"/>
      <c r="L160" s="1"/>
      <c r="M160" s="1"/>
      <c r="N160" s="1"/>
    </row>
    <row r="161" spans="1:14" ht="14.25" customHeight="1">
      <c r="A161" s="1"/>
      <c r="B161" s="34">
        <v>2.1</v>
      </c>
      <c r="C161" s="81" t="s">
        <v>72</v>
      </c>
      <c r="D161" s="45"/>
      <c r="E161" s="46"/>
      <c r="F161" s="46"/>
      <c r="G161" s="82">
        <v>0.25</v>
      </c>
      <c r="H161" s="78"/>
      <c r="I161" s="79"/>
      <c r="J161" s="79"/>
      <c r="K161" s="80"/>
      <c r="L161" s="1"/>
      <c r="M161" s="1"/>
      <c r="N161" s="1"/>
    </row>
    <row r="162" spans="1:14" ht="14.25" customHeight="1">
      <c r="A162" s="1"/>
      <c r="B162" s="92" t="s">
        <v>144</v>
      </c>
      <c r="C162" s="66" t="s">
        <v>54</v>
      </c>
      <c r="D162" s="66"/>
      <c r="E162" s="66"/>
      <c r="F162" s="66"/>
      <c r="G162" s="90">
        <v>0.1125</v>
      </c>
      <c r="H162" s="86"/>
      <c r="I162" s="87">
        <f t="shared" ref="I162:I164" si="34">G162*$J$160</f>
        <v>1655013.67416486</v>
      </c>
      <c r="J162" s="87"/>
      <c r="K162" s="89"/>
      <c r="L162" s="1"/>
      <c r="M162" s="1"/>
      <c r="N162" s="1"/>
    </row>
    <row r="163" spans="1:14" ht="14.25" customHeight="1">
      <c r="A163" s="1"/>
      <c r="B163" s="92" t="s">
        <v>145</v>
      </c>
      <c r="C163" s="66" t="s">
        <v>55</v>
      </c>
      <c r="D163" s="66"/>
      <c r="E163" s="66"/>
      <c r="F163" s="66"/>
      <c r="G163" s="90">
        <v>6.25E-2</v>
      </c>
      <c r="H163" s="86"/>
      <c r="I163" s="87">
        <f t="shared" si="34"/>
        <v>919452.0412027</v>
      </c>
      <c r="J163" s="87"/>
      <c r="K163" s="89"/>
      <c r="L163" s="1"/>
      <c r="M163" s="1"/>
      <c r="N163" s="1"/>
    </row>
    <row r="164" spans="1:14" ht="14.25" customHeight="1">
      <c r="A164" s="1"/>
      <c r="B164" s="92" t="s">
        <v>146</v>
      </c>
      <c r="C164" s="66" t="s">
        <v>57</v>
      </c>
      <c r="D164" s="66"/>
      <c r="E164" s="66"/>
      <c r="F164" s="66"/>
      <c r="G164" s="90">
        <v>7.4999999999999997E-2</v>
      </c>
      <c r="H164" s="86"/>
      <c r="I164" s="87">
        <f t="shared" si="34"/>
        <v>1103342.44944324</v>
      </c>
      <c r="J164" s="87"/>
      <c r="K164" s="89"/>
      <c r="L164" s="1"/>
      <c r="M164" s="1"/>
      <c r="N164" s="1"/>
    </row>
    <row r="165" spans="1:14" ht="14.25" customHeight="1">
      <c r="A165" s="1"/>
      <c r="B165" s="34">
        <v>2.2000000000000002</v>
      </c>
      <c r="C165" s="81" t="s">
        <v>141</v>
      </c>
      <c r="D165" s="45"/>
      <c r="E165" s="46"/>
      <c r="F165" s="46"/>
      <c r="G165" s="82">
        <v>0.45</v>
      </c>
      <c r="H165" s="78"/>
      <c r="I165" s="79"/>
      <c r="J165" s="79"/>
      <c r="K165" s="80"/>
      <c r="L165" s="1"/>
      <c r="M165" s="1"/>
      <c r="N165" s="1"/>
    </row>
    <row r="166" spans="1:14" ht="14.25" customHeight="1">
      <c r="A166" s="1"/>
      <c r="B166" s="92" t="s">
        <v>147</v>
      </c>
      <c r="C166" s="66" t="s">
        <v>54</v>
      </c>
      <c r="D166" s="66"/>
      <c r="E166" s="66"/>
      <c r="F166" s="66"/>
      <c r="G166" s="90">
        <v>0.17100000000000001</v>
      </c>
      <c r="H166" s="86"/>
      <c r="I166" s="87">
        <f t="shared" ref="I166:I169" si="35">G166*$J$160</f>
        <v>2515620.7847305876</v>
      </c>
      <c r="J166" s="87"/>
      <c r="K166" s="89"/>
      <c r="L166" s="1"/>
      <c r="M166" s="1"/>
      <c r="N166" s="1"/>
    </row>
    <row r="167" spans="1:14" ht="14.25" customHeight="1">
      <c r="A167" s="1"/>
      <c r="B167" s="92" t="s">
        <v>148</v>
      </c>
      <c r="C167" s="66" t="s">
        <v>55</v>
      </c>
      <c r="D167" s="66"/>
      <c r="E167" s="66"/>
      <c r="F167" s="66"/>
      <c r="G167" s="90">
        <v>0.13500000000000001</v>
      </c>
      <c r="H167" s="86"/>
      <c r="I167" s="87">
        <f t="shared" si="35"/>
        <v>1986016.4089978321</v>
      </c>
      <c r="J167" s="87"/>
      <c r="K167" s="89"/>
      <c r="L167" s="1"/>
      <c r="M167" s="1"/>
      <c r="N167" s="1"/>
    </row>
    <row r="168" spans="1:14" ht="14.25" customHeight="1">
      <c r="A168" s="1"/>
      <c r="B168" s="92" t="s">
        <v>149</v>
      </c>
      <c r="C168" s="66" t="s">
        <v>57</v>
      </c>
      <c r="D168" s="66"/>
      <c r="E168" s="66"/>
      <c r="F168" s="66"/>
      <c r="G168" s="90">
        <v>0.14399999999999999</v>
      </c>
      <c r="H168" s="86"/>
      <c r="I168" s="87">
        <f t="shared" si="35"/>
        <v>2118417.5029310207</v>
      </c>
      <c r="J168" s="87"/>
      <c r="K168" s="89"/>
      <c r="L168" s="1"/>
      <c r="M168" s="1"/>
      <c r="N168" s="1"/>
    </row>
    <row r="169" spans="1:14" ht="14.25" customHeight="1">
      <c r="A169" s="1"/>
      <c r="B169" s="34">
        <v>2.2999999999999998</v>
      </c>
      <c r="C169" s="46" t="s">
        <v>143</v>
      </c>
      <c r="D169" s="45"/>
      <c r="E169" s="46"/>
      <c r="F169" s="46"/>
      <c r="G169" s="40">
        <v>0.3</v>
      </c>
      <c r="H169" s="78"/>
      <c r="I169" s="79">
        <f t="shared" si="35"/>
        <v>4413369.7977729598</v>
      </c>
      <c r="J169" s="79"/>
      <c r="K169" s="80"/>
      <c r="L169" s="1"/>
      <c r="M169" s="1"/>
      <c r="N169" s="1"/>
    </row>
    <row r="170" spans="1:14" ht="14.25" customHeight="1">
      <c r="A170" s="1"/>
      <c r="B170" s="72">
        <v>3</v>
      </c>
      <c r="C170" s="73" t="s">
        <v>79</v>
      </c>
      <c r="D170" s="74">
        <v>300.26</v>
      </c>
      <c r="E170" s="73" t="s">
        <v>49</v>
      </c>
      <c r="F170" s="73"/>
      <c r="G170" s="75">
        <f>D170/9322.69</f>
        <v>3.2207442272562961E-2</v>
      </c>
      <c r="H170" s="73"/>
      <c r="I170" s="76"/>
      <c r="J170" s="76">
        <f>G170*$H$149</f>
        <v>2206853.9445160143</v>
      </c>
      <c r="K170" s="77"/>
      <c r="L170" s="1"/>
      <c r="M170" s="1"/>
      <c r="N170" s="1"/>
    </row>
    <row r="171" spans="1:14" ht="14.25" customHeight="1">
      <c r="A171" s="1"/>
      <c r="B171" s="34">
        <v>3.1</v>
      </c>
      <c r="C171" s="81" t="s">
        <v>84</v>
      </c>
      <c r="D171" s="45"/>
      <c r="E171" s="46"/>
      <c r="F171" s="46"/>
      <c r="G171" s="82">
        <v>0.25</v>
      </c>
      <c r="H171" s="78"/>
      <c r="I171" s="79"/>
      <c r="J171" s="79"/>
      <c r="K171" s="80"/>
      <c r="L171" s="1"/>
      <c r="M171" s="1"/>
      <c r="N171" s="1"/>
    </row>
    <row r="172" spans="1:14" ht="14.25" customHeight="1">
      <c r="A172" s="1"/>
      <c r="B172" s="92" t="s">
        <v>150</v>
      </c>
      <c r="C172" s="66" t="s">
        <v>54</v>
      </c>
      <c r="D172" s="66"/>
      <c r="E172" s="66"/>
      <c r="F172" s="66"/>
      <c r="G172" s="90">
        <v>0.1125</v>
      </c>
      <c r="H172" s="86"/>
      <c r="I172" s="87">
        <f t="shared" ref="I172:I174" si="36">G172*$J$170</f>
        <v>248271.06875805161</v>
      </c>
      <c r="J172" s="87"/>
      <c r="K172" s="89"/>
      <c r="L172" s="1"/>
      <c r="M172" s="1"/>
      <c r="N172" s="1"/>
    </row>
    <row r="173" spans="1:14" ht="14.25" customHeight="1">
      <c r="A173" s="1"/>
      <c r="B173" s="92" t="s">
        <v>151</v>
      </c>
      <c r="C173" s="66" t="s">
        <v>55</v>
      </c>
      <c r="D173" s="66"/>
      <c r="E173" s="66"/>
      <c r="F173" s="66"/>
      <c r="G173" s="90">
        <v>6.25E-2</v>
      </c>
      <c r="H173" s="86"/>
      <c r="I173" s="87">
        <f t="shared" si="36"/>
        <v>137928.37153225089</v>
      </c>
      <c r="J173" s="87"/>
      <c r="K173" s="89"/>
      <c r="L173" s="1"/>
      <c r="M173" s="1"/>
      <c r="N173" s="1"/>
    </row>
    <row r="174" spans="1:14" ht="14.25" customHeight="1">
      <c r="A174" s="1"/>
      <c r="B174" s="92" t="s">
        <v>152</v>
      </c>
      <c r="C174" s="66" t="s">
        <v>57</v>
      </c>
      <c r="D174" s="66"/>
      <c r="E174" s="66"/>
      <c r="F174" s="66"/>
      <c r="G174" s="90">
        <v>7.4999999999999997E-2</v>
      </c>
      <c r="H174" s="86"/>
      <c r="I174" s="87">
        <f t="shared" si="36"/>
        <v>165514.04583870107</v>
      </c>
      <c r="J174" s="87"/>
      <c r="K174" s="89"/>
      <c r="L174" s="1"/>
      <c r="M174" s="1"/>
      <c r="N174" s="1"/>
    </row>
    <row r="175" spans="1:14" ht="14.25" customHeight="1">
      <c r="A175" s="1"/>
      <c r="B175" s="34">
        <v>3.2</v>
      </c>
      <c r="C175" s="81" t="s">
        <v>141</v>
      </c>
      <c r="D175" s="45"/>
      <c r="E175" s="46"/>
      <c r="F175" s="46"/>
      <c r="G175" s="82">
        <v>0.45</v>
      </c>
      <c r="H175" s="78"/>
      <c r="I175" s="79"/>
      <c r="J175" s="79"/>
      <c r="K175" s="80"/>
      <c r="L175" s="1"/>
      <c r="M175" s="1"/>
      <c r="N175" s="1"/>
    </row>
    <row r="176" spans="1:14" ht="14.25" customHeight="1">
      <c r="A176" s="1"/>
      <c r="B176" s="92" t="s">
        <v>153</v>
      </c>
      <c r="C176" s="66" t="s">
        <v>54</v>
      </c>
      <c r="D176" s="66"/>
      <c r="E176" s="66"/>
      <c r="F176" s="66"/>
      <c r="G176" s="90">
        <v>0.17100000000000001</v>
      </c>
      <c r="H176" s="86"/>
      <c r="I176" s="87">
        <f t="shared" ref="I176:I179" si="37">G176*$J$170</f>
        <v>377372.02451223845</v>
      </c>
      <c r="J176" s="87"/>
      <c r="K176" s="89"/>
      <c r="L176" s="1"/>
      <c r="M176" s="1"/>
      <c r="N176" s="1"/>
    </row>
    <row r="177" spans="1:14" ht="14.25" customHeight="1">
      <c r="A177" s="1"/>
      <c r="B177" s="92" t="s">
        <v>154</v>
      </c>
      <c r="C177" s="66" t="s">
        <v>55</v>
      </c>
      <c r="D177" s="66"/>
      <c r="E177" s="66"/>
      <c r="F177" s="66"/>
      <c r="G177" s="90">
        <v>0.13500000000000001</v>
      </c>
      <c r="H177" s="86"/>
      <c r="I177" s="87">
        <f t="shared" si="37"/>
        <v>297925.28250966198</v>
      </c>
      <c r="J177" s="87"/>
      <c r="K177" s="89"/>
      <c r="L177" s="1"/>
      <c r="M177" s="1"/>
      <c r="N177" s="1"/>
    </row>
    <row r="178" spans="1:14" ht="14.25" customHeight="1">
      <c r="A178" s="1"/>
      <c r="B178" s="92" t="s">
        <v>155</v>
      </c>
      <c r="C178" s="66" t="s">
        <v>57</v>
      </c>
      <c r="D178" s="66"/>
      <c r="E178" s="66"/>
      <c r="F178" s="66"/>
      <c r="G178" s="90">
        <v>0.14399999999999999</v>
      </c>
      <c r="H178" s="86"/>
      <c r="I178" s="87">
        <f t="shared" si="37"/>
        <v>317786.96801030601</v>
      </c>
      <c r="J178" s="87"/>
      <c r="K178" s="89"/>
      <c r="L178" s="1"/>
      <c r="M178" s="1"/>
      <c r="N178" s="1"/>
    </row>
    <row r="179" spans="1:14" ht="14.25" customHeight="1">
      <c r="A179" s="1"/>
      <c r="B179" s="34">
        <v>3.3</v>
      </c>
      <c r="C179" s="46" t="s">
        <v>143</v>
      </c>
      <c r="D179" s="45"/>
      <c r="E179" s="46"/>
      <c r="F179" s="46"/>
      <c r="G179" s="40">
        <v>0.3</v>
      </c>
      <c r="H179" s="78"/>
      <c r="I179" s="79">
        <f t="shared" si="37"/>
        <v>662056.18335480429</v>
      </c>
      <c r="J179" s="79"/>
      <c r="K179" s="80"/>
      <c r="L179" s="1"/>
      <c r="M179" s="1"/>
      <c r="N179" s="1"/>
    </row>
    <row r="180" spans="1:14" ht="14.25" customHeight="1">
      <c r="A180" s="1"/>
      <c r="B180" s="72">
        <v>4</v>
      </c>
      <c r="C180" s="73" t="s">
        <v>91</v>
      </c>
      <c r="D180" s="74">
        <v>3354</v>
      </c>
      <c r="E180" s="73" t="s">
        <v>49</v>
      </c>
      <c r="F180" s="73"/>
      <c r="G180" s="75">
        <f>D180/9322.69</f>
        <v>0.35976740618855713</v>
      </c>
      <c r="H180" s="73"/>
      <c r="I180" s="76"/>
      <c r="J180" s="76">
        <f>G180*$H$149</f>
        <v>24651262.672039934</v>
      </c>
      <c r="K180" s="77"/>
      <c r="L180" s="1"/>
      <c r="M180" s="1"/>
      <c r="N180" s="1"/>
    </row>
    <row r="181" spans="1:14" ht="14.25" customHeight="1">
      <c r="A181" s="1"/>
      <c r="B181" s="34">
        <v>4.0999999999999996</v>
      </c>
      <c r="C181" s="81" t="s">
        <v>96</v>
      </c>
      <c r="D181" s="45"/>
      <c r="E181" s="46"/>
      <c r="F181" s="46"/>
      <c r="G181" s="82">
        <v>0.25</v>
      </c>
      <c r="H181" s="78"/>
      <c r="I181" s="79"/>
      <c r="J181" s="79"/>
      <c r="K181" s="80"/>
      <c r="L181" s="1"/>
      <c r="M181" s="1"/>
      <c r="N181" s="1"/>
    </row>
    <row r="182" spans="1:14" ht="14.25" customHeight="1">
      <c r="A182" s="1"/>
      <c r="B182" s="92" t="s">
        <v>156</v>
      </c>
      <c r="C182" s="66" t="s">
        <v>54</v>
      </c>
      <c r="D182" s="66"/>
      <c r="E182" s="66"/>
      <c r="F182" s="66"/>
      <c r="G182" s="90">
        <v>0.1125</v>
      </c>
      <c r="H182" s="86"/>
      <c r="I182" s="87">
        <f t="shared" ref="I182:I184" si="38">G182*$J$180</f>
        <v>2773267.0506044924</v>
      </c>
      <c r="J182" s="87"/>
      <c r="K182" s="89"/>
      <c r="L182" s="1"/>
      <c r="M182" s="1"/>
      <c r="N182" s="1"/>
    </row>
    <row r="183" spans="1:14" ht="14.25" customHeight="1">
      <c r="A183" s="1"/>
      <c r="B183" s="92" t="s">
        <v>157</v>
      </c>
      <c r="C183" s="66" t="s">
        <v>55</v>
      </c>
      <c r="D183" s="66"/>
      <c r="E183" s="66"/>
      <c r="F183" s="66"/>
      <c r="G183" s="90">
        <v>6.25E-2</v>
      </c>
      <c r="H183" s="86"/>
      <c r="I183" s="87">
        <f t="shared" si="38"/>
        <v>1540703.9170024958</v>
      </c>
      <c r="J183" s="87"/>
      <c r="K183" s="89"/>
      <c r="L183" s="1"/>
      <c r="M183" s="1"/>
      <c r="N183" s="1"/>
    </row>
    <row r="184" spans="1:14" ht="14.25" customHeight="1">
      <c r="A184" s="1"/>
      <c r="B184" s="92" t="s">
        <v>158</v>
      </c>
      <c r="C184" s="66" t="s">
        <v>57</v>
      </c>
      <c r="D184" s="66"/>
      <c r="E184" s="66"/>
      <c r="F184" s="66"/>
      <c r="G184" s="90">
        <v>7.4999999999999997E-2</v>
      </c>
      <c r="H184" s="86"/>
      <c r="I184" s="87">
        <f t="shared" si="38"/>
        <v>1848844.7004029949</v>
      </c>
      <c r="J184" s="87"/>
      <c r="K184" s="89"/>
      <c r="L184" s="1"/>
      <c r="M184" s="1"/>
      <c r="N184" s="1"/>
    </row>
    <row r="185" spans="1:14" ht="14.25" customHeight="1">
      <c r="A185" s="1"/>
      <c r="B185" s="34">
        <v>4.2</v>
      </c>
      <c r="C185" s="81" t="s">
        <v>141</v>
      </c>
      <c r="D185" s="45"/>
      <c r="E185" s="46"/>
      <c r="F185" s="46"/>
      <c r="G185" s="82">
        <v>0.45</v>
      </c>
      <c r="H185" s="78"/>
      <c r="I185" s="79"/>
      <c r="J185" s="79"/>
      <c r="K185" s="80"/>
      <c r="L185" s="1"/>
      <c r="M185" s="1"/>
      <c r="N185" s="1"/>
    </row>
    <row r="186" spans="1:14" ht="14.25" customHeight="1">
      <c r="A186" s="1"/>
      <c r="B186" s="92" t="s">
        <v>159</v>
      </c>
      <c r="C186" s="66" t="s">
        <v>54</v>
      </c>
      <c r="D186" s="66"/>
      <c r="E186" s="66"/>
      <c r="F186" s="66"/>
      <c r="G186" s="90">
        <v>0.17100000000000001</v>
      </c>
      <c r="H186" s="86"/>
      <c r="I186" s="87">
        <f t="shared" ref="I186:I189" si="39">G186*$J$180</f>
        <v>4215365.9169188291</v>
      </c>
      <c r="J186" s="87"/>
      <c r="K186" s="89"/>
      <c r="L186" s="1"/>
      <c r="M186" s="1"/>
      <c r="N186" s="1"/>
    </row>
    <row r="187" spans="1:14" ht="14.25" customHeight="1">
      <c r="A187" s="1"/>
      <c r="B187" s="92" t="s">
        <v>160</v>
      </c>
      <c r="C187" s="66" t="s">
        <v>55</v>
      </c>
      <c r="D187" s="66"/>
      <c r="E187" s="66"/>
      <c r="F187" s="66"/>
      <c r="G187" s="90">
        <v>0.13500000000000001</v>
      </c>
      <c r="H187" s="86"/>
      <c r="I187" s="87">
        <f t="shared" si="39"/>
        <v>3327920.4607253913</v>
      </c>
      <c r="J187" s="87"/>
      <c r="K187" s="89"/>
      <c r="L187" s="1"/>
      <c r="M187" s="1"/>
      <c r="N187" s="1"/>
    </row>
    <row r="188" spans="1:14" ht="14.25" customHeight="1">
      <c r="A188" s="1"/>
      <c r="B188" s="92" t="s">
        <v>161</v>
      </c>
      <c r="C188" s="66" t="s">
        <v>57</v>
      </c>
      <c r="D188" s="66"/>
      <c r="E188" s="66"/>
      <c r="F188" s="66"/>
      <c r="G188" s="90">
        <v>0.14399999999999999</v>
      </c>
      <c r="H188" s="86"/>
      <c r="I188" s="87">
        <f t="shared" si="39"/>
        <v>3549781.8247737503</v>
      </c>
      <c r="J188" s="87"/>
      <c r="K188" s="89"/>
      <c r="L188" s="1"/>
      <c r="M188" s="1"/>
      <c r="N188" s="1"/>
    </row>
    <row r="189" spans="1:14" ht="14.25" customHeight="1">
      <c r="A189" s="1"/>
      <c r="B189" s="34">
        <v>4.3</v>
      </c>
      <c r="C189" s="46" t="s">
        <v>143</v>
      </c>
      <c r="D189" s="45"/>
      <c r="E189" s="46"/>
      <c r="F189" s="46"/>
      <c r="G189" s="40">
        <v>0.3</v>
      </c>
      <c r="H189" s="78"/>
      <c r="I189" s="79">
        <f t="shared" si="39"/>
        <v>7395378.8016119795</v>
      </c>
      <c r="J189" s="79"/>
      <c r="K189" s="80"/>
      <c r="L189" s="1"/>
      <c r="M189" s="1"/>
      <c r="N189" s="1"/>
    </row>
    <row r="190" spans="1:14" ht="14.25" customHeight="1">
      <c r="A190" s="1"/>
      <c r="B190" s="72">
        <v>5</v>
      </c>
      <c r="C190" s="73" t="s">
        <v>103</v>
      </c>
      <c r="D190" s="74">
        <v>372</v>
      </c>
      <c r="E190" s="73" t="s">
        <v>49</v>
      </c>
      <c r="F190" s="73"/>
      <c r="G190" s="75">
        <f>D190/9322.69</f>
        <v>3.9902646124670024E-2</v>
      </c>
      <c r="H190" s="73"/>
      <c r="I190" s="76"/>
      <c r="J190" s="76">
        <f>G190*$H$149</f>
        <v>2734129.3124623899</v>
      </c>
      <c r="K190" s="77"/>
      <c r="L190" s="1"/>
      <c r="M190" s="1"/>
      <c r="N190" s="1"/>
    </row>
    <row r="191" spans="1:14" ht="14.25" customHeight="1">
      <c r="A191" s="1"/>
      <c r="B191" s="34">
        <v>5.0999999999999996</v>
      </c>
      <c r="C191" s="81" t="s">
        <v>108</v>
      </c>
      <c r="D191" s="45"/>
      <c r="E191" s="46"/>
      <c r="F191" s="46"/>
      <c r="G191" s="82">
        <v>0.27</v>
      </c>
      <c r="H191" s="78"/>
      <c r="I191" s="79"/>
      <c r="J191" s="79"/>
      <c r="K191" s="168"/>
      <c r="L191" s="1"/>
      <c r="M191" s="1"/>
      <c r="N191" s="1"/>
    </row>
    <row r="192" spans="1:14" ht="14.25" customHeight="1">
      <c r="A192" s="1"/>
      <c r="B192" s="92"/>
      <c r="C192" s="94" t="s">
        <v>353</v>
      </c>
      <c r="D192" s="66"/>
      <c r="E192" s="66"/>
      <c r="F192" s="66"/>
      <c r="G192" s="90"/>
      <c r="H192" s="86"/>
      <c r="I192" s="87"/>
      <c r="J192" s="87"/>
      <c r="K192" s="169"/>
      <c r="L192" s="1"/>
      <c r="M192" s="1"/>
      <c r="N192" s="1"/>
    </row>
    <row r="193" spans="1:14" ht="14.25" customHeight="1">
      <c r="A193" s="1"/>
      <c r="B193" s="92" t="s">
        <v>163</v>
      </c>
      <c r="C193" s="66" t="s">
        <v>54</v>
      </c>
      <c r="D193" s="66"/>
      <c r="E193" s="66"/>
      <c r="F193" s="66"/>
      <c r="G193" s="90">
        <v>2.2499999999999999E-2</v>
      </c>
      <c r="H193" s="86"/>
      <c r="I193" s="87">
        <f t="shared" ref="I193:I195" si="40">G193*$J$190</f>
        <v>61517.909530403769</v>
      </c>
      <c r="J193" s="87"/>
      <c r="K193" s="169"/>
      <c r="L193" s="1"/>
      <c r="M193" s="1"/>
      <c r="N193" s="1"/>
    </row>
    <row r="194" spans="1:14" ht="14.25" customHeight="1">
      <c r="A194" s="1"/>
      <c r="B194" s="92" t="s">
        <v>164</v>
      </c>
      <c r="C194" s="66" t="s">
        <v>55</v>
      </c>
      <c r="D194" s="66"/>
      <c r="E194" s="66"/>
      <c r="F194" s="66"/>
      <c r="G194" s="88">
        <v>0.01</v>
      </c>
      <c r="H194" s="86"/>
      <c r="I194" s="87">
        <f t="shared" si="40"/>
        <v>27341.293124623899</v>
      </c>
      <c r="J194" s="87"/>
      <c r="K194" s="169"/>
      <c r="L194" s="1"/>
      <c r="M194" s="1"/>
      <c r="N194" s="1"/>
    </row>
    <row r="195" spans="1:14" ht="14.25" customHeight="1">
      <c r="A195" s="1"/>
      <c r="B195" s="92" t="s">
        <v>165</v>
      </c>
      <c r="C195" s="66" t="s">
        <v>57</v>
      </c>
      <c r="D195" s="66"/>
      <c r="E195" s="66"/>
      <c r="F195" s="66"/>
      <c r="G195" s="90">
        <v>1.4999999999999999E-2</v>
      </c>
      <c r="H195" s="86"/>
      <c r="I195" s="87">
        <f t="shared" si="40"/>
        <v>41011.939686935846</v>
      </c>
      <c r="J195" s="87"/>
      <c r="K195" s="169"/>
      <c r="L195" s="1"/>
      <c r="M195" s="1"/>
      <c r="N195" s="1"/>
    </row>
    <row r="196" spans="1:14" ht="14.25" customHeight="1">
      <c r="A196" s="1"/>
      <c r="B196" s="92"/>
      <c r="C196" s="94" t="s">
        <v>354</v>
      </c>
      <c r="D196" s="66"/>
      <c r="E196" s="66"/>
      <c r="F196" s="66"/>
      <c r="G196" s="90"/>
      <c r="H196" s="86"/>
      <c r="I196" s="87"/>
      <c r="J196" s="87"/>
      <c r="K196" s="169"/>
      <c r="L196" s="1"/>
      <c r="M196" s="1"/>
      <c r="N196" s="1"/>
    </row>
    <row r="197" spans="1:14" ht="14.25" customHeight="1">
      <c r="A197" s="1"/>
      <c r="B197" s="92" t="s">
        <v>163</v>
      </c>
      <c r="C197" s="66" t="s">
        <v>54</v>
      </c>
      <c r="D197" s="66"/>
      <c r="E197" s="66"/>
      <c r="F197" s="66"/>
      <c r="G197" s="90">
        <v>2.2499999999999999E-2</v>
      </c>
      <c r="H197" s="86"/>
      <c r="I197" s="87">
        <f t="shared" ref="I197:I199" si="41">G197*$J$190</f>
        <v>61517.909530403769</v>
      </c>
      <c r="J197" s="87"/>
      <c r="K197" s="169"/>
      <c r="L197" s="1"/>
      <c r="M197" s="1"/>
      <c r="N197" s="1"/>
    </row>
    <row r="198" spans="1:14" ht="14.25" customHeight="1">
      <c r="A198" s="1"/>
      <c r="B198" s="92" t="s">
        <v>164</v>
      </c>
      <c r="C198" s="66" t="s">
        <v>55</v>
      </c>
      <c r="D198" s="66"/>
      <c r="E198" s="66"/>
      <c r="F198" s="66"/>
      <c r="G198" s="88">
        <v>0.01</v>
      </c>
      <c r="H198" s="86"/>
      <c r="I198" s="87">
        <f t="shared" si="41"/>
        <v>27341.293124623899</v>
      </c>
      <c r="J198" s="87"/>
      <c r="K198" s="169"/>
      <c r="L198" s="1"/>
      <c r="M198" s="1"/>
      <c r="N198" s="1"/>
    </row>
    <row r="199" spans="1:14" ht="14.25" customHeight="1">
      <c r="A199" s="1"/>
      <c r="B199" s="92" t="s">
        <v>165</v>
      </c>
      <c r="C199" s="66" t="s">
        <v>57</v>
      </c>
      <c r="D199" s="66"/>
      <c r="E199" s="66"/>
      <c r="F199" s="66"/>
      <c r="G199" s="90">
        <v>1.4999999999999999E-2</v>
      </c>
      <c r="H199" s="86"/>
      <c r="I199" s="87">
        <f t="shared" si="41"/>
        <v>41011.939686935846</v>
      </c>
      <c r="J199" s="87"/>
      <c r="K199" s="169"/>
      <c r="L199" s="1"/>
      <c r="M199" s="1"/>
      <c r="N199" s="1"/>
    </row>
    <row r="200" spans="1:14" ht="14.25" customHeight="1">
      <c r="A200" s="1"/>
      <c r="B200" s="92"/>
      <c r="C200" s="94" t="s">
        <v>355</v>
      </c>
      <c r="D200" s="66"/>
      <c r="E200" s="66"/>
      <c r="F200" s="66"/>
      <c r="G200" s="90"/>
      <c r="H200" s="86"/>
      <c r="I200" s="87"/>
      <c r="J200" s="87"/>
      <c r="K200" s="169"/>
      <c r="L200" s="1"/>
      <c r="M200" s="1"/>
      <c r="N200" s="1"/>
    </row>
    <row r="201" spans="1:14" ht="14.25" customHeight="1">
      <c r="A201" s="1"/>
      <c r="B201" s="92" t="s">
        <v>163</v>
      </c>
      <c r="C201" s="66" t="s">
        <v>54</v>
      </c>
      <c r="D201" s="66"/>
      <c r="E201" s="66"/>
      <c r="F201" s="66"/>
      <c r="G201" s="90">
        <v>2.2499999999999999E-2</v>
      </c>
      <c r="H201" s="86"/>
      <c r="I201" s="87">
        <f t="shared" ref="I201:I203" si="42">G201*$J$190</f>
        <v>61517.909530403769</v>
      </c>
      <c r="J201" s="87"/>
      <c r="K201" s="169"/>
      <c r="L201" s="1"/>
      <c r="M201" s="1"/>
      <c r="N201" s="1"/>
    </row>
    <row r="202" spans="1:14" ht="14.25" customHeight="1">
      <c r="A202" s="1"/>
      <c r="B202" s="92" t="s">
        <v>164</v>
      </c>
      <c r="C202" s="66" t="s">
        <v>55</v>
      </c>
      <c r="D202" s="66"/>
      <c r="E202" s="66"/>
      <c r="F202" s="66"/>
      <c r="G202" s="88">
        <v>0.01</v>
      </c>
      <c r="H202" s="86"/>
      <c r="I202" s="87">
        <f t="shared" si="42"/>
        <v>27341.293124623899</v>
      </c>
      <c r="J202" s="87"/>
      <c r="K202" s="169"/>
      <c r="L202" s="1"/>
      <c r="M202" s="1"/>
      <c r="N202" s="1"/>
    </row>
    <row r="203" spans="1:14" ht="14.25" customHeight="1">
      <c r="A203" s="1"/>
      <c r="B203" s="92" t="s">
        <v>165</v>
      </c>
      <c r="C203" s="66" t="s">
        <v>57</v>
      </c>
      <c r="D203" s="66"/>
      <c r="E203" s="66"/>
      <c r="F203" s="66"/>
      <c r="G203" s="90">
        <v>1.4999999999999999E-2</v>
      </c>
      <c r="H203" s="86"/>
      <c r="I203" s="87">
        <f t="shared" si="42"/>
        <v>41011.939686935846</v>
      </c>
      <c r="J203" s="87"/>
      <c r="K203" s="169"/>
      <c r="L203" s="1"/>
      <c r="M203" s="1"/>
      <c r="N203" s="1"/>
    </row>
    <row r="204" spans="1:14" ht="14.25" customHeight="1">
      <c r="A204" s="1"/>
      <c r="B204" s="92"/>
      <c r="C204" s="94" t="s">
        <v>356</v>
      </c>
      <c r="D204" s="66"/>
      <c r="E204" s="66"/>
      <c r="F204" s="66"/>
      <c r="G204" s="90"/>
      <c r="H204" s="86"/>
      <c r="I204" s="87"/>
      <c r="J204" s="87"/>
      <c r="K204" s="169"/>
      <c r="L204" s="1"/>
      <c r="M204" s="1"/>
      <c r="N204" s="1"/>
    </row>
    <row r="205" spans="1:14" ht="14.25" customHeight="1">
      <c r="A205" s="1"/>
      <c r="B205" s="92" t="s">
        <v>163</v>
      </c>
      <c r="C205" s="66" t="s">
        <v>54</v>
      </c>
      <c r="D205" s="108"/>
      <c r="E205" s="66"/>
      <c r="F205" s="66"/>
      <c r="G205" s="90">
        <v>2.2499999999999999E-2</v>
      </c>
      <c r="H205" s="86"/>
      <c r="I205" s="87">
        <f t="shared" ref="I205:I207" si="43">G205*$J$190</f>
        <v>61517.909530403769</v>
      </c>
      <c r="J205" s="87"/>
      <c r="K205" s="169"/>
      <c r="L205" s="1"/>
      <c r="M205" s="1"/>
      <c r="N205" s="1"/>
    </row>
    <row r="206" spans="1:14" ht="14.25" customHeight="1">
      <c r="A206" s="1"/>
      <c r="B206" s="92" t="s">
        <v>164</v>
      </c>
      <c r="C206" s="66" t="s">
        <v>55</v>
      </c>
      <c r="D206" s="66"/>
      <c r="E206" s="66"/>
      <c r="F206" s="66"/>
      <c r="G206" s="88">
        <v>0.01</v>
      </c>
      <c r="H206" s="86"/>
      <c r="I206" s="87">
        <f t="shared" si="43"/>
        <v>27341.293124623899</v>
      </c>
      <c r="J206" s="87"/>
      <c r="K206" s="169"/>
      <c r="L206" s="1"/>
      <c r="M206" s="1"/>
      <c r="N206" s="1"/>
    </row>
    <row r="207" spans="1:14" ht="14.25" customHeight="1">
      <c r="A207" s="1"/>
      <c r="B207" s="92" t="s">
        <v>165</v>
      </c>
      <c r="C207" s="66" t="s">
        <v>57</v>
      </c>
      <c r="D207" s="66"/>
      <c r="E207" s="66"/>
      <c r="F207" s="66"/>
      <c r="G207" s="90">
        <v>1.4999999999999999E-2</v>
      </c>
      <c r="H207" s="86"/>
      <c r="I207" s="87">
        <f t="shared" si="43"/>
        <v>41011.939686935846</v>
      </c>
      <c r="J207" s="87"/>
      <c r="K207" s="169"/>
      <c r="L207" s="1"/>
      <c r="M207" s="1"/>
      <c r="N207" s="1"/>
    </row>
    <row r="208" spans="1:14" ht="14.25" customHeight="1">
      <c r="A208" s="1"/>
      <c r="B208" s="92"/>
      <c r="C208" s="94" t="s">
        <v>357</v>
      </c>
      <c r="D208" s="66"/>
      <c r="E208" s="66"/>
      <c r="F208" s="66"/>
      <c r="G208" s="90"/>
      <c r="H208" s="86"/>
      <c r="I208" s="87"/>
      <c r="J208" s="87"/>
      <c r="K208" s="169"/>
      <c r="L208" s="1"/>
      <c r="M208" s="1"/>
      <c r="N208" s="1"/>
    </row>
    <row r="209" spans="1:14" ht="14.25" customHeight="1">
      <c r="A209" s="1"/>
      <c r="B209" s="92" t="s">
        <v>163</v>
      </c>
      <c r="C209" s="66" t="s">
        <v>54</v>
      </c>
      <c r="D209" s="66"/>
      <c r="E209" s="66"/>
      <c r="F209" s="66"/>
      <c r="G209" s="90">
        <v>3.5000000000000003E-2</v>
      </c>
      <c r="H209" s="86"/>
      <c r="I209" s="87">
        <f t="shared" ref="I209:I211" si="44">G209*$J$190</f>
        <v>95694.525936183651</v>
      </c>
      <c r="J209" s="87"/>
      <c r="K209" s="169"/>
      <c r="L209" s="1"/>
      <c r="M209" s="1"/>
      <c r="N209" s="1"/>
    </row>
    <row r="210" spans="1:14" ht="14.25" customHeight="1">
      <c r="A210" s="1"/>
      <c r="B210" s="92" t="s">
        <v>164</v>
      </c>
      <c r="C210" s="66" t="s">
        <v>55</v>
      </c>
      <c r="D210" s="66"/>
      <c r="E210" s="66"/>
      <c r="F210" s="66"/>
      <c r="G210" s="90">
        <v>1.7500000000000002E-2</v>
      </c>
      <c r="H210" s="86"/>
      <c r="I210" s="87">
        <f t="shared" si="44"/>
        <v>47847.262968091825</v>
      </c>
      <c r="J210" s="87"/>
      <c r="K210" s="169"/>
      <c r="L210" s="1"/>
      <c r="M210" s="1"/>
      <c r="N210" s="1"/>
    </row>
    <row r="211" spans="1:14" ht="14.25" customHeight="1">
      <c r="A211" s="1"/>
      <c r="B211" s="92" t="s">
        <v>165</v>
      </c>
      <c r="C211" s="66" t="s">
        <v>57</v>
      </c>
      <c r="D211" s="66"/>
      <c r="E211" s="66"/>
      <c r="F211" s="66"/>
      <c r="G211" s="90">
        <v>2.75E-2</v>
      </c>
      <c r="H211" s="86"/>
      <c r="I211" s="87">
        <f t="shared" si="44"/>
        <v>75188.55609271572</v>
      </c>
      <c r="J211" s="87"/>
      <c r="K211" s="169"/>
      <c r="L211" s="1"/>
      <c r="M211" s="1"/>
      <c r="N211" s="1"/>
    </row>
    <row r="212" spans="1:14" ht="14.25" customHeight="1">
      <c r="A212" s="1"/>
      <c r="B212" s="34">
        <v>5.2</v>
      </c>
      <c r="C212" s="81" t="s">
        <v>170</v>
      </c>
      <c r="D212" s="45"/>
      <c r="E212" s="46"/>
      <c r="F212" s="46"/>
      <c r="G212" s="82">
        <v>0.48</v>
      </c>
      <c r="H212" s="78"/>
      <c r="I212" s="79"/>
      <c r="J212" s="79"/>
      <c r="K212" s="168"/>
      <c r="L212" s="1"/>
      <c r="M212" s="1"/>
      <c r="N212" s="1"/>
    </row>
    <row r="213" spans="1:14" ht="14.25" customHeight="1">
      <c r="A213" s="1"/>
      <c r="B213" s="92"/>
      <c r="C213" s="94" t="s">
        <v>358</v>
      </c>
      <c r="D213" s="66"/>
      <c r="E213" s="66"/>
      <c r="F213" s="66"/>
      <c r="G213" s="90"/>
      <c r="H213" s="86"/>
      <c r="I213" s="87"/>
      <c r="J213" s="87"/>
      <c r="K213" s="169"/>
      <c r="L213" s="1"/>
      <c r="M213" s="1"/>
      <c r="N213" s="1"/>
    </row>
    <row r="214" spans="1:14" ht="14.25" customHeight="1">
      <c r="A214" s="1"/>
      <c r="B214" s="92" t="s">
        <v>172</v>
      </c>
      <c r="C214" s="66" t="s">
        <v>54</v>
      </c>
      <c r="D214" s="66"/>
      <c r="E214" s="66"/>
      <c r="F214" s="66"/>
      <c r="G214" s="88">
        <v>0.02</v>
      </c>
      <c r="H214" s="86"/>
      <c r="I214" s="87">
        <f t="shared" ref="I214:I216" si="45">G214*$J$190</f>
        <v>54682.586249247797</v>
      </c>
      <c r="J214" s="87"/>
      <c r="K214" s="169"/>
      <c r="L214" s="1"/>
      <c r="M214" s="1"/>
      <c r="N214" s="1"/>
    </row>
    <row r="215" spans="1:14" ht="14.25" customHeight="1">
      <c r="A215" s="1"/>
      <c r="B215" s="92" t="s">
        <v>173</v>
      </c>
      <c r="C215" s="66" t="s">
        <v>55</v>
      </c>
      <c r="D215" s="66"/>
      <c r="E215" s="66"/>
      <c r="F215" s="66"/>
      <c r="G215" s="90">
        <v>1.4999999999999999E-2</v>
      </c>
      <c r="H215" s="86"/>
      <c r="I215" s="87">
        <f t="shared" si="45"/>
        <v>41011.939686935846</v>
      </c>
      <c r="J215" s="87"/>
      <c r="K215" s="169"/>
      <c r="L215" s="1"/>
      <c r="M215" s="1"/>
      <c r="N215" s="1"/>
    </row>
    <row r="216" spans="1:14" ht="14.25" customHeight="1">
      <c r="A216" s="1"/>
      <c r="B216" s="92" t="s">
        <v>174</v>
      </c>
      <c r="C216" s="66" t="s">
        <v>57</v>
      </c>
      <c r="D216" s="66"/>
      <c r="E216" s="66"/>
      <c r="F216" s="66"/>
      <c r="G216" s="90">
        <v>2.5000000000000001E-2</v>
      </c>
      <c r="H216" s="86"/>
      <c r="I216" s="87">
        <f t="shared" si="45"/>
        <v>68353.232811559748</v>
      </c>
      <c r="J216" s="87"/>
      <c r="K216" s="169"/>
      <c r="L216" s="1"/>
      <c r="M216" s="1"/>
      <c r="N216" s="1"/>
    </row>
    <row r="217" spans="1:14" ht="14.25" customHeight="1">
      <c r="A217" s="1"/>
      <c r="B217" s="92"/>
      <c r="C217" s="94" t="s">
        <v>359</v>
      </c>
      <c r="D217" s="66"/>
      <c r="E217" s="66"/>
      <c r="F217" s="66"/>
      <c r="G217" s="90"/>
      <c r="H217" s="86"/>
      <c r="I217" s="87"/>
      <c r="J217" s="87"/>
      <c r="K217" s="169"/>
      <c r="L217" s="1"/>
      <c r="M217" s="1"/>
      <c r="N217" s="1"/>
    </row>
    <row r="218" spans="1:14" ht="14.25" customHeight="1">
      <c r="A218" s="1"/>
      <c r="B218" s="92" t="s">
        <v>172</v>
      </c>
      <c r="C218" s="66" t="s">
        <v>54</v>
      </c>
      <c r="D218" s="66"/>
      <c r="E218" s="66"/>
      <c r="F218" s="66"/>
      <c r="G218" s="88">
        <v>0.02</v>
      </c>
      <c r="H218" s="86"/>
      <c r="I218" s="87">
        <f t="shared" ref="I218:I220" si="46">G218*$J$190</f>
        <v>54682.586249247797</v>
      </c>
      <c r="J218" s="87"/>
      <c r="K218" s="169"/>
      <c r="L218" s="1"/>
      <c r="M218" s="1"/>
      <c r="N218" s="1"/>
    </row>
    <row r="219" spans="1:14" ht="14.25" customHeight="1">
      <c r="A219" s="1"/>
      <c r="B219" s="92" t="s">
        <v>173</v>
      </c>
      <c r="C219" s="66" t="s">
        <v>55</v>
      </c>
      <c r="D219" s="66"/>
      <c r="E219" s="66"/>
      <c r="F219" s="66"/>
      <c r="G219" s="90">
        <v>1.4999999999999999E-2</v>
      </c>
      <c r="H219" s="86"/>
      <c r="I219" s="87">
        <f t="shared" si="46"/>
        <v>41011.939686935846</v>
      </c>
      <c r="J219" s="87"/>
      <c r="K219" s="169"/>
      <c r="L219" s="1"/>
      <c r="M219" s="1"/>
      <c r="N219" s="1"/>
    </row>
    <row r="220" spans="1:14" ht="14.25" customHeight="1">
      <c r="A220" s="1"/>
      <c r="B220" s="92" t="s">
        <v>174</v>
      </c>
      <c r="C220" s="66" t="s">
        <v>57</v>
      </c>
      <c r="D220" s="66"/>
      <c r="E220" s="66"/>
      <c r="F220" s="66"/>
      <c r="G220" s="90">
        <v>2.5000000000000001E-2</v>
      </c>
      <c r="H220" s="86"/>
      <c r="I220" s="87">
        <f t="shared" si="46"/>
        <v>68353.232811559748</v>
      </c>
      <c r="J220" s="87"/>
      <c r="K220" s="169"/>
      <c r="L220" s="1"/>
      <c r="M220" s="1"/>
      <c r="N220" s="1"/>
    </row>
    <row r="221" spans="1:14" ht="14.25" customHeight="1">
      <c r="A221" s="1"/>
      <c r="B221" s="92"/>
      <c r="C221" s="94" t="s">
        <v>360</v>
      </c>
      <c r="D221" s="66"/>
      <c r="E221" s="66"/>
      <c r="F221" s="66"/>
      <c r="G221" s="90"/>
      <c r="H221" s="86"/>
      <c r="I221" s="87"/>
      <c r="J221" s="87"/>
      <c r="K221" s="169"/>
      <c r="L221" s="1"/>
      <c r="M221" s="1"/>
      <c r="N221" s="1"/>
    </row>
    <row r="222" spans="1:14" ht="14.25" customHeight="1">
      <c r="A222" s="1"/>
      <c r="B222" s="92" t="s">
        <v>172</v>
      </c>
      <c r="C222" s="66" t="s">
        <v>54</v>
      </c>
      <c r="D222" s="66"/>
      <c r="E222" s="66"/>
      <c r="F222" s="66"/>
      <c r="G222" s="88">
        <v>0.02</v>
      </c>
      <c r="H222" s="86"/>
      <c r="I222" s="87">
        <f t="shared" ref="I222:I224" si="47">G222*$J$190</f>
        <v>54682.586249247797</v>
      </c>
      <c r="J222" s="87"/>
      <c r="K222" s="169"/>
      <c r="L222" s="1"/>
      <c r="M222" s="1"/>
      <c r="N222" s="1"/>
    </row>
    <row r="223" spans="1:14" ht="14.25" customHeight="1">
      <c r="A223" s="1"/>
      <c r="B223" s="92" t="s">
        <v>173</v>
      </c>
      <c r="C223" s="66" t="s">
        <v>55</v>
      </c>
      <c r="D223" s="66"/>
      <c r="E223" s="66"/>
      <c r="F223" s="66"/>
      <c r="G223" s="90">
        <v>1.4999999999999999E-2</v>
      </c>
      <c r="H223" s="86"/>
      <c r="I223" s="87">
        <f t="shared" si="47"/>
        <v>41011.939686935846</v>
      </c>
      <c r="J223" s="87"/>
      <c r="K223" s="169"/>
      <c r="L223" s="1"/>
      <c r="M223" s="1"/>
      <c r="N223" s="1"/>
    </row>
    <row r="224" spans="1:14" ht="14.25" customHeight="1">
      <c r="A224" s="1"/>
      <c r="B224" s="92" t="s">
        <v>174</v>
      </c>
      <c r="C224" s="66" t="s">
        <v>57</v>
      </c>
      <c r="D224" s="66"/>
      <c r="E224" s="66"/>
      <c r="F224" s="66"/>
      <c r="G224" s="90">
        <v>2.5000000000000001E-2</v>
      </c>
      <c r="H224" s="86"/>
      <c r="I224" s="87">
        <f t="shared" si="47"/>
        <v>68353.232811559748</v>
      </c>
      <c r="J224" s="87"/>
      <c r="K224" s="169"/>
      <c r="L224" s="1"/>
      <c r="M224" s="1"/>
      <c r="N224" s="1"/>
    </row>
    <row r="225" spans="1:14" ht="14.25" customHeight="1">
      <c r="A225" s="1"/>
      <c r="B225" s="92"/>
      <c r="C225" s="94" t="s">
        <v>361</v>
      </c>
      <c r="D225" s="66"/>
      <c r="E225" s="66"/>
      <c r="F225" s="66"/>
      <c r="G225" s="90"/>
      <c r="H225" s="86"/>
      <c r="I225" s="87"/>
      <c r="J225" s="87"/>
      <c r="K225" s="169"/>
      <c r="L225" s="1"/>
      <c r="M225" s="1"/>
      <c r="N225" s="1"/>
    </row>
    <row r="226" spans="1:14" ht="14.25" customHeight="1">
      <c r="A226" s="1"/>
      <c r="B226" s="92" t="s">
        <v>172</v>
      </c>
      <c r="C226" s="66" t="s">
        <v>54</v>
      </c>
      <c r="D226" s="66"/>
      <c r="E226" s="66"/>
      <c r="F226" s="66"/>
      <c r="G226" s="90">
        <v>3.5000000000000003E-2</v>
      </c>
      <c r="H226" s="86"/>
      <c r="I226" s="87">
        <f t="shared" ref="I226:I228" si="48">G226*$J$190</f>
        <v>95694.525936183651</v>
      </c>
      <c r="J226" s="87"/>
      <c r="K226" s="169"/>
      <c r="L226" s="1"/>
      <c r="M226" s="1"/>
      <c r="N226" s="1"/>
    </row>
    <row r="227" spans="1:14" ht="14.25" customHeight="1">
      <c r="A227" s="1"/>
      <c r="B227" s="92" t="s">
        <v>173</v>
      </c>
      <c r="C227" s="66" t="s">
        <v>55</v>
      </c>
      <c r="D227" s="66"/>
      <c r="E227" s="66"/>
      <c r="F227" s="66"/>
      <c r="G227" s="90">
        <v>2.75E-2</v>
      </c>
      <c r="H227" s="86"/>
      <c r="I227" s="87">
        <f t="shared" si="48"/>
        <v>75188.55609271572</v>
      </c>
      <c r="J227" s="87"/>
      <c r="K227" s="169"/>
      <c r="L227" s="1"/>
      <c r="M227" s="1"/>
      <c r="N227" s="1"/>
    </row>
    <row r="228" spans="1:14" ht="14.25" customHeight="1">
      <c r="A228" s="1"/>
      <c r="B228" s="92" t="s">
        <v>174</v>
      </c>
      <c r="C228" s="66" t="s">
        <v>57</v>
      </c>
      <c r="D228" s="66"/>
      <c r="E228" s="66"/>
      <c r="F228" s="66"/>
      <c r="G228" s="90">
        <v>4.4999999999999998E-2</v>
      </c>
      <c r="H228" s="86"/>
      <c r="I228" s="87">
        <f t="shared" si="48"/>
        <v>123035.81906080754</v>
      </c>
      <c r="J228" s="87"/>
      <c r="K228" s="169"/>
      <c r="L228" s="1"/>
      <c r="M228" s="1"/>
      <c r="N228" s="1"/>
    </row>
    <row r="229" spans="1:14" ht="14.25" customHeight="1">
      <c r="A229" s="1"/>
      <c r="B229" s="92"/>
      <c r="C229" s="94" t="s">
        <v>362</v>
      </c>
      <c r="D229" s="66"/>
      <c r="E229" s="66"/>
      <c r="F229" s="66"/>
      <c r="G229" s="90"/>
      <c r="H229" s="86"/>
      <c r="I229" s="87"/>
      <c r="J229" s="87"/>
      <c r="K229" s="169"/>
      <c r="L229" s="1"/>
      <c r="M229" s="1"/>
      <c r="N229" s="1"/>
    </row>
    <row r="230" spans="1:14" ht="14.25" customHeight="1">
      <c r="A230" s="1"/>
      <c r="B230" s="92" t="s">
        <v>172</v>
      </c>
      <c r="C230" s="66" t="s">
        <v>54</v>
      </c>
      <c r="D230" s="66"/>
      <c r="E230" s="66"/>
      <c r="F230" s="66"/>
      <c r="G230" s="90">
        <v>6.25E-2</v>
      </c>
      <c r="H230" s="86"/>
      <c r="I230" s="87">
        <f t="shared" ref="I230:I232" si="49">G230*$J$190</f>
        <v>170883.08202889937</v>
      </c>
      <c r="J230" s="87"/>
      <c r="K230" s="169"/>
      <c r="L230" s="1"/>
      <c r="M230" s="1"/>
      <c r="N230" s="1"/>
    </row>
    <row r="231" spans="1:14" ht="14.25" customHeight="1">
      <c r="A231" s="1"/>
      <c r="B231" s="92" t="s">
        <v>173</v>
      </c>
      <c r="C231" s="66" t="s">
        <v>55</v>
      </c>
      <c r="D231" s="66"/>
      <c r="E231" s="66"/>
      <c r="F231" s="66"/>
      <c r="G231" s="90">
        <v>5.5E-2</v>
      </c>
      <c r="H231" s="86"/>
      <c r="I231" s="87">
        <f t="shared" si="49"/>
        <v>150377.11218543144</v>
      </c>
      <c r="J231" s="87"/>
      <c r="K231" s="169"/>
      <c r="L231" s="1"/>
      <c r="M231" s="1"/>
      <c r="N231" s="1"/>
    </row>
    <row r="232" spans="1:14" ht="14.25" customHeight="1">
      <c r="A232" s="1"/>
      <c r="B232" s="92" t="s">
        <v>174</v>
      </c>
      <c r="C232" s="66" t="s">
        <v>57</v>
      </c>
      <c r="D232" s="66"/>
      <c r="E232" s="66"/>
      <c r="F232" s="66"/>
      <c r="G232" s="90">
        <v>7.4999999999999997E-2</v>
      </c>
      <c r="H232" s="86"/>
      <c r="I232" s="87">
        <f t="shared" si="49"/>
        <v>205059.69843467925</v>
      </c>
      <c r="J232" s="87"/>
      <c r="K232" s="169"/>
      <c r="L232" s="1"/>
      <c r="M232" s="1"/>
      <c r="N232" s="1"/>
    </row>
    <row r="233" spans="1:14" ht="14.25" customHeight="1">
      <c r="A233" s="1"/>
      <c r="B233" s="34">
        <v>5.3</v>
      </c>
      <c r="C233" s="46" t="s">
        <v>143</v>
      </c>
      <c r="D233" s="45"/>
      <c r="E233" s="46"/>
      <c r="F233" s="46"/>
      <c r="G233" s="82">
        <v>0.25</v>
      </c>
      <c r="H233" s="78"/>
      <c r="I233" s="79"/>
      <c r="J233" s="79"/>
      <c r="K233" s="168"/>
      <c r="L233" s="1"/>
      <c r="M233" s="1"/>
      <c r="N233" s="1"/>
    </row>
    <row r="234" spans="1:14" ht="14.25" customHeight="1">
      <c r="A234" s="1"/>
      <c r="B234" s="92"/>
      <c r="C234" s="94" t="s">
        <v>363</v>
      </c>
      <c r="D234" s="66"/>
      <c r="E234" s="66"/>
      <c r="F234" s="66"/>
      <c r="G234" s="90">
        <v>8.5000000000000006E-2</v>
      </c>
      <c r="H234" s="86"/>
      <c r="I234" s="87">
        <f t="shared" ref="I234:I238" si="50">G234*$J$190</f>
        <v>232400.99155930316</v>
      </c>
      <c r="J234" s="87"/>
      <c r="K234" s="169"/>
      <c r="L234" s="1"/>
      <c r="M234" s="1"/>
      <c r="N234" s="1"/>
    </row>
    <row r="235" spans="1:14" ht="14.25" customHeight="1">
      <c r="A235" s="1"/>
      <c r="B235" s="92"/>
      <c r="C235" s="94" t="s">
        <v>364</v>
      </c>
      <c r="D235" s="66"/>
      <c r="E235" s="66"/>
      <c r="F235" s="66"/>
      <c r="G235" s="90">
        <v>3.5000000000000003E-2</v>
      </c>
      <c r="H235" s="86"/>
      <c r="I235" s="87">
        <f t="shared" si="50"/>
        <v>95694.525936183651</v>
      </c>
      <c r="J235" s="87"/>
      <c r="K235" s="169"/>
      <c r="L235" s="1"/>
      <c r="M235" s="1"/>
      <c r="N235" s="1"/>
    </row>
    <row r="236" spans="1:14" ht="14.25" customHeight="1">
      <c r="A236" s="1"/>
      <c r="B236" s="92"/>
      <c r="C236" s="94" t="s">
        <v>365</v>
      </c>
      <c r="D236" s="66"/>
      <c r="E236" s="66"/>
      <c r="F236" s="66"/>
      <c r="G236" s="90">
        <v>3.5000000000000003E-2</v>
      </c>
      <c r="H236" s="86"/>
      <c r="I236" s="87">
        <f t="shared" si="50"/>
        <v>95694.525936183651</v>
      </c>
      <c r="J236" s="87"/>
      <c r="K236" s="169"/>
      <c r="L236" s="1"/>
      <c r="M236" s="1"/>
      <c r="N236" s="1"/>
    </row>
    <row r="237" spans="1:14" ht="14.25" customHeight="1">
      <c r="A237" s="1"/>
      <c r="B237" s="92"/>
      <c r="C237" s="94" t="s">
        <v>366</v>
      </c>
      <c r="D237" s="66"/>
      <c r="E237" s="66"/>
      <c r="F237" s="66"/>
      <c r="G237" s="90">
        <v>3.5000000000000003E-2</v>
      </c>
      <c r="H237" s="86"/>
      <c r="I237" s="87">
        <f t="shared" si="50"/>
        <v>95694.525936183651</v>
      </c>
      <c r="J237" s="87"/>
      <c r="K237" s="169"/>
      <c r="L237" s="1"/>
      <c r="M237" s="1"/>
      <c r="N237" s="1"/>
    </row>
    <row r="238" spans="1:14" ht="14.25" customHeight="1">
      <c r="A238" s="1"/>
      <c r="B238" s="92"/>
      <c r="C238" s="94" t="s">
        <v>367</v>
      </c>
      <c r="D238" s="66"/>
      <c r="E238" s="66"/>
      <c r="F238" s="66"/>
      <c r="G238" s="88">
        <v>0.06</v>
      </c>
      <c r="H238" s="86"/>
      <c r="I238" s="87">
        <f t="shared" si="50"/>
        <v>164047.75874774338</v>
      </c>
      <c r="J238" s="87"/>
      <c r="K238" s="169"/>
      <c r="L238" s="1"/>
      <c r="M238" s="1"/>
      <c r="N238" s="1"/>
    </row>
    <row r="239" spans="1:14" ht="14.25" customHeight="1">
      <c r="A239" s="1"/>
      <c r="B239" s="72">
        <v>6</v>
      </c>
      <c r="C239" s="73" t="s">
        <v>115</v>
      </c>
      <c r="D239" s="74">
        <v>1372</v>
      </c>
      <c r="E239" s="73" t="s">
        <v>49</v>
      </c>
      <c r="F239" s="73"/>
      <c r="G239" s="75">
        <f>D239/9322.69</f>
        <v>0.14716782387915933</v>
      </c>
      <c r="H239" s="73"/>
      <c r="I239" s="76"/>
      <c r="J239" s="76">
        <f>G239*$H$149</f>
        <v>10083939.292199997</v>
      </c>
      <c r="K239" s="77"/>
      <c r="L239" s="1"/>
      <c r="M239" s="1"/>
      <c r="N239" s="1"/>
    </row>
    <row r="240" spans="1:14" ht="14.25" customHeight="1">
      <c r="A240" s="1"/>
      <c r="B240" s="34">
        <v>6.1</v>
      </c>
      <c r="C240" s="81" t="s">
        <v>120</v>
      </c>
      <c r="D240" s="45"/>
      <c r="E240" s="46"/>
      <c r="F240" s="46"/>
      <c r="G240" s="82">
        <v>0.25</v>
      </c>
      <c r="H240" s="78"/>
      <c r="I240" s="79"/>
      <c r="J240" s="79"/>
      <c r="K240" s="80"/>
      <c r="L240" s="1"/>
      <c r="M240" s="1"/>
      <c r="N240" s="1"/>
    </row>
    <row r="241" spans="1:14" ht="14.25" customHeight="1">
      <c r="A241" s="1"/>
      <c r="B241" s="92" t="s">
        <v>184</v>
      </c>
      <c r="C241" s="66" t="s">
        <v>54</v>
      </c>
      <c r="D241" s="66"/>
      <c r="E241" s="66"/>
      <c r="F241" s="66"/>
      <c r="G241" s="90">
        <v>0.1125</v>
      </c>
      <c r="H241" s="86"/>
      <c r="I241" s="87">
        <f t="shared" ref="I241:I243" si="51">G241*$J$239</f>
        <v>1134443.1703724996</v>
      </c>
      <c r="J241" s="87"/>
      <c r="K241" s="89"/>
      <c r="L241" s="1"/>
      <c r="M241" s="1"/>
      <c r="N241" s="1"/>
    </row>
    <row r="242" spans="1:14" ht="14.25" customHeight="1">
      <c r="A242" s="1"/>
      <c r="B242" s="92" t="s">
        <v>185</v>
      </c>
      <c r="C242" s="66" t="s">
        <v>55</v>
      </c>
      <c r="D242" s="66"/>
      <c r="E242" s="66"/>
      <c r="F242" s="66"/>
      <c r="G242" s="90">
        <v>6.25E-2</v>
      </c>
      <c r="H242" s="86"/>
      <c r="I242" s="87">
        <f t="shared" si="51"/>
        <v>630246.20576249983</v>
      </c>
      <c r="J242" s="87"/>
      <c r="K242" s="89"/>
      <c r="L242" s="1"/>
      <c r="M242" s="1"/>
      <c r="N242" s="1"/>
    </row>
    <row r="243" spans="1:14" ht="14.25" customHeight="1">
      <c r="A243" s="1"/>
      <c r="B243" s="92" t="s">
        <v>186</v>
      </c>
      <c r="C243" s="66" t="s">
        <v>57</v>
      </c>
      <c r="D243" s="66"/>
      <c r="E243" s="66"/>
      <c r="F243" s="66"/>
      <c r="G243" s="90">
        <v>7.4999999999999997E-2</v>
      </c>
      <c r="H243" s="86"/>
      <c r="I243" s="87">
        <f t="shared" si="51"/>
        <v>756295.44691499975</v>
      </c>
      <c r="J243" s="87"/>
      <c r="K243" s="89"/>
      <c r="L243" s="1"/>
      <c r="M243" s="1"/>
      <c r="N243" s="1"/>
    </row>
    <row r="244" spans="1:14" ht="14.25" customHeight="1">
      <c r="A244" s="1"/>
      <c r="B244" s="34">
        <v>6.2</v>
      </c>
      <c r="C244" s="81" t="s">
        <v>141</v>
      </c>
      <c r="D244" s="45"/>
      <c r="E244" s="46"/>
      <c r="F244" s="46"/>
      <c r="G244" s="82">
        <v>0.45</v>
      </c>
      <c r="H244" s="78"/>
      <c r="I244" s="79"/>
      <c r="J244" s="79"/>
      <c r="K244" s="80"/>
      <c r="L244" s="1"/>
      <c r="M244" s="1"/>
      <c r="N244" s="1"/>
    </row>
    <row r="245" spans="1:14" ht="14.25" customHeight="1">
      <c r="A245" s="1"/>
      <c r="B245" s="92" t="s">
        <v>187</v>
      </c>
      <c r="C245" s="66" t="s">
        <v>54</v>
      </c>
      <c r="D245" s="66"/>
      <c r="E245" s="66"/>
      <c r="F245" s="66"/>
      <c r="G245" s="90">
        <v>0.17100000000000001</v>
      </c>
      <c r="H245" s="86"/>
      <c r="I245" s="87">
        <f t="shared" ref="I245:I248" si="52">G245*$J$239</f>
        <v>1724353.6189661997</v>
      </c>
      <c r="J245" s="87"/>
      <c r="K245" s="89"/>
      <c r="L245" s="1"/>
      <c r="M245" s="1"/>
      <c r="N245" s="1"/>
    </row>
    <row r="246" spans="1:14" ht="14.25" customHeight="1">
      <c r="A246" s="1"/>
      <c r="B246" s="92" t="s">
        <v>188</v>
      </c>
      <c r="C246" s="66" t="s">
        <v>55</v>
      </c>
      <c r="D246" s="66"/>
      <c r="E246" s="66"/>
      <c r="F246" s="66"/>
      <c r="G246" s="90">
        <v>0.13500000000000001</v>
      </c>
      <c r="H246" s="86"/>
      <c r="I246" s="87">
        <f t="shared" si="52"/>
        <v>1361331.8044469997</v>
      </c>
      <c r="J246" s="87"/>
      <c r="K246" s="89"/>
      <c r="L246" s="1"/>
      <c r="M246" s="1"/>
      <c r="N246" s="1"/>
    </row>
    <row r="247" spans="1:14" ht="14.25" customHeight="1">
      <c r="A247" s="1"/>
      <c r="B247" s="92" t="s">
        <v>189</v>
      </c>
      <c r="C247" s="66" t="s">
        <v>57</v>
      </c>
      <c r="D247" s="66"/>
      <c r="E247" s="66"/>
      <c r="F247" s="66"/>
      <c r="G247" s="90">
        <v>0.14399999999999999</v>
      </c>
      <c r="H247" s="86"/>
      <c r="I247" s="87">
        <f t="shared" si="52"/>
        <v>1452087.2580767996</v>
      </c>
      <c r="J247" s="87"/>
      <c r="K247" s="89"/>
      <c r="L247" s="1"/>
      <c r="M247" s="1"/>
      <c r="N247" s="1"/>
    </row>
    <row r="248" spans="1:14" ht="14.25" customHeight="1">
      <c r="A248" s="1"/>
      <c r="B248" s="34">
        <v>6.3</v>
      </c>
      <c r="C248" s="46" t="s">
        <v>143</v>
      </c>
      <c r="D248" s="45"/>
      <c r="E248" s="46"/>
      <c r="F248" s="46"/>
      <c r="G248" s="40">
        <v>0.3</v>
      </c>
      <c r="H248" s="78"/>
      <c r="I248" s="79">
        <f t="shared" si="52"/>
        <v>3025181.787659999</v>
      </c>
      <c r="J248" s="79"/>
      <c r="K248" s="80"/>
      <c r="L248" s="1"/>
      <c r="M248" s="1"/>
      <c r="N248" s="1"/>
    </row>
    <row r="249" spans="1:14" ht="14.25" customHeight="1">
      <c r="A249" s="1"/>
      <c r="B249" s="72">
        <v>7</v>
      </c>
      <c r="C249" s="73" t="s">
        <v>127</v>
      </c>
      <c r="D249" s="74">
        <v>1163</v>
      </c>
      <c r="E249" s="73" t="s">
        <v>49</v>
      </c>
      <c r="F249" s="73"/>
      <c r="G249" s="75">
        <f>D249/9322.69</f>
        <v>0.12474940172847107</v>
      </c>
      <c r="H249" s="73"/>
      <c r="I249" s="76"/>
      <c r="J249" s="76">
        <f>G249*$H$149</f>
        <v>8547829.0064348374</v>
      </c>
      <c r="K249" s="77"/>
      <c r="L249" s="1"/>
      <c r="M249" s="1"/>
      <c r="N249" s="1"/>
    </row>
    <row r="250" spans="1:14" ht="14.25" customHeight="1">
      <c r="A250" s="1"/>
      <c r="B250" s="34">
        <v>7.1</v>
      </c>
      <c r="C250" s="81" t="s">
        <v>132</v>
      </c>
      <c r="D250" s="45"/>
      <c r="E250" s="46"/>
      <c r="F250" s="46"/>
      <c r="G250" s="82">
        <v>0.25</v>
      </c>
      <c r="H250" s="78"/>
      <c r="I250" s="79"/>
      <c r="J250" s="79"/>
      <c r="K250" s="80"/>
      <c r="L250" s="1"/>
      <c r="M250" s="1"/>
      <c r="N250" s="1"/>
    </row>
    <row r="251" spans="1:14" ht="14.25" customHeight="1">
      <c r="A251" s="1"/>
      <c r="B251" s="92" t="s">
        <v>190</v>
      </c>
      <c r="C251" s="66" t="s">
        <v>54</v>
      </c>
      <c r="D251" s="66"/>
      <c r="E251" s="66"/>
      <c r="F251" s="66"/>
      <c r="G251" s="90">
        <v>0.1125</v>
      </c>
      <c r="H251" s="86"/>
      <c r="I251" s="87">
        <f t="shared" ref="I251:I253" si="53">G251*$J$249</f>
        <v>961630.7632239192</v>
      </c>
      <c r="J251" s="87"/>
      <c r="K251" s="89"/>
      <c r="L251" s="1"/>
      <c r="M251" s="1"/>
      <c r="N251" s="1"/>
    </row>
    <row r="252" spans="1:14" ht="14.25" customHeight="1">
      <c r="A252" s="1"/>
      <c r="B252" s="92" t="s">
        <v>191</v>
      </c>
      <c r="C252" s="66" t="s">
        <v>55</v>
      </c>
      <c r="D252" s="66"/>
      <c r="E252" s="66"/>
      <c r="F252" s="66"/>
      <c r="G252" s="90">
        <v>6.25E-2</v>
      </c>
      <c r="H252" s="86"/>
      <c r="I252" s="87">
        <f t="shared" si="53"/>
        <v>534239.31290217733</v>
      </c>
      <c r="J252" s="87"/>
      <c r="K252" s="89"/>
      <c r="L252" s="1"/>
      <c r="M252" s="1"/>
      <c r="N252" s="1"/>
    </row>
    <row r="253" spans="1:14" ht="14.25" customHeight="1">
      <c r="A253" s="1"/>
      <c r="B253" s="92" t="s">
        <v>192</v>
      </c>
      <c r="C253" s="66" t="s">
        <v>57</v>
      </c>
      <c r="D253" s="66"/>
      <c r="E253" s="66"/>
      <c r="F253" s="66"/>
      <c r="G253" s="90">
        <v>7.4999999999999997E-2</v>
      </c>
      <c r="H253" s="86"/>
      <c r="I253" s="87">
        <f t="shared" si="53"/>
        <v>641087.1754826128</v>
      </c>
      <c r="J253" s="87"/>
      <c r="K253" s="89"/>
      <c r="L253" s="1"/>
      <c r="M253" s="1"/>
      <c r="N253" s="1"/>
    </row>
    <row r="254" spans="1:14" ht="14.25" customHeight="1">
      <c r="A254" s="1"/>
      <c r="B254" s="34">
        <v>7.2</v>
      </c>
      <c r="C254" s="81" t="s">
        <v>141</v>
      </c>
      <c r="D254" s="45"/>
      <c r="E254" s="46"/>
      <c r="F254" s="46"/>
      <c r="G254" s="82">
        <v>0.45</v>
      </c>
      <c r="H254" s="78"/>
      <c r="I254" s="79"/>
      <c r="J254" s="79"/>
      <c r="K254" s="80"/>
      <c r="L254" s="1"/>
      <c r="M254" s="1"/>
      <c r="N254" s="1"/>
    </row>
    <row r="255" spans="1:14" ht="14.25" customHeight="1">
      <c r="A255" s="1"/>
      <c r="B255" s="92" t="s">
        <v>193</v>
      </c>
      <c r="C255" s="66" t="s">
        <v>54</v>
      </c>
      <c r="D255" s="66"/>
      <c r="E255" s="66"/>
      <c r="F255" s="66"/>
      <c r="G255" s="90">
        <v>0.17100000000000001</v>
      </c>
      <c r="H255" s="86"/>
      <c r="I255" s="87">
        <f t="shared" ref="I255:I258" si="54">G255*$J$249</f>
        <v>1461678.7601003572</v>
      </c>
      <c r="J255" s="87"/>
      <c r="K255" s="89"/>
      <c r="L255" s="1"/>
      <c r="M255" s="1"/>
      <c r="N255" s="1"/>
    </row>
    <row r="256" spans="1:14" ht="14.25" customHeight="1">
      <c r="A256" s="1"/>
      <c r="B256" s="92" t="s">
        <v>194</v>
      </c>
      <c r="C256" s="66" t="s">
        <v>55</v>
      </c>
      <c r="D256" s="66"/>
      <c r="E256" s="66"/>
      <c r="F256" s="66"/>
      <c r="G256" s="90">
        <v>0.13500000000000001</v>
      </c>
      <c r="H256" s="86"/>
      <c r="I256" s="87">
        <f t="shared" si="54"/>
        <v>1153956.915868703</v>
      </c>
      <c r="J256" s="87"/>
      <c r="K256" s="89"/>
      <c r="L256" s="1"/>
      <c r="M256" s="1"/>
      <c r="N256" s="1"/>
    </row>
    <row r="257" spans="1:14" ht="14.25" customHeight="1">
      <c r="A257" s="1"/>
      <c r="B257" s="92" t="s">
        <v>195</v>
      </c>
      <c r="C257" s="66" t="s">
        <v>57</v>
      </c>
      <c r="D257" s="66"/>
      <c r="E257" s="66"/>
      <c r="F257" s="66"/>
      <c r="G257" s="90">
        <v>0.14399999999999999</v>
      </c>
      <c r="H257" s="86"/>
      <c r="I257" s="87">
        <f t="shared" si="54"/>
        <v>1230887.3769266165</v>
      </c>
      <c r="J257" s="87"/>
      <c r="K257" s="89"/>
      <c r="L257" s="1"/>
      <c r="M257" s="1"/>
      <c r="N257" s="1"/>
    </row>
    <row r="258" spans="1:14" ht="14.25" customHeight="1">
      <c r="A258" s="1"/>
      <c r="B258" s="48">
        <v>7.3</v>
      </c>
      <c r="C258" s="51" t="s">
        <v>143</v>
      </c>
      <c r="D258" s="50"/>
      <c r="E258" s="51"/>
      <c r="F258" s="51"/>
      <c r="G258" s="52">
        <v>0.3</v>
      </c>
      <c r="H258" s="109"/>
      <c r="I258" s="110">
        <f t="shared" si="54"/>
        <v>2564348.7019304512</v>
      </c>
      <c r="J258" s="110"/>
      <c r="K258" s="111"/>
      <c r="L258" s="1"/>
      <c r="M258" s="1"/>
      <c r="N258" s="1"/>
    </row>
    <row r="259" spans="1:14" ht="9.75" customHeight="1">
      <c r="A259" s="1"/>
      <c r="B259" s="7"/>
      <c r="C259" s="1"/>
      <c r="D259" s="1"/>
      <c r="E259" s="1"/>
      <c r="F259" s="1"/>
      <c r="G259" s="56"/>
      <c r="H259" s="7"/>
      <c r="I259" s="57"/>
      <c r="J259" s="57"/>
      <c r="K259" s="57"/>
      <c r="L259" s="1"/>
      <c r="M259" s="1"/>
      <c r="N259" s="1"/>
    </row>
    <row r="260" spans="1:14" ht="14.25" customHeight="1">
      <c r="A260" s="1"/>
      <c r="B260" s="103" t="s">
        <v>196</v>
      </c>
      <c r="C260" s="104" t="s">
        <v>197</v>
      </c>
      <c r="D260" s="112"/>
      <c r="E260" s="104"/>
      <c r="F260" s="105">
        <f>'Payment Schedule-RFI'!D13</f>
        <v>7.0000000000000007E-2</v>
      </c>
      <c r="G260" s="105"/>
      <c r="H260" s="106">
        <f>F260*$H$3</f>
        <v>79940000.000000015</v>
      </c>
      <c r="I260" s="106"/>
      <c r="J260" s="106"/>
      <c r="K260" s="107"/>
      <c r="L260" s="1"/>
      <c r="M260" s="1"/>
      <c r="N260" s="1"/>
    </row>
    <row r="261" spans="1:14" ht="14.25" customHeight="1">
      <c r="A261" s="1"/>
      <c r="B261" s="72">
        <v>1</v>
      </c>
      <c r="C261" s="73" t="s">
        <v>48</v>
      </c>
      <c r="D261" s="113">
        <v>127.89</v>
      </c>
      <c r="E261" s="73" t="s">
        <v>198</v>
      </c>
      <c r="F261" s="73"/>
      <c r="G261" s="75">
        <f>D261/891.48</f>
        <v>0.14345806972674652</v>
      </c>
      <c r="H261" s="73"/>
      <c r="I261" s="76"/>
      <c r="J261" s="76">
        <f>G261*$H$260</f>
        <v>11468038.093956118</v>
      </c>
      <c r="K261" s="77"/>
      <c r="L261" s="1"/>
      <c r="M261" s="1"/>
      <c r="N261" s="1"/>
    </row>
    <row r="262" spans="1:14" ht="14.25" customHeight="1">
      <c r="A262" s="1"/>
      <c r="B262" s="34">
        <v>1.1000000000000001</v>
      </c>
      <c r="C262" s="46" t="s">
        <v>199</v>
      </c>
      <c r="D262" s="114"/>
      <c r="E262" s="46"/>
      <c r="F262" s="46"/>
      <c r="G262" s="40">
        <v>0.7</v>
      </c>
      <c r="H262" s="78"/>
      <c r="I262" s="79">
        <f t="shared" ref="I262:I264" si="55">G262*$J$261</f>
        <v>8027626.6657692827</v>
      </c>
      <c r="J262" s="79"/>
      <c r="K262" s="80"/>
      <c r="L262" s="1"/>
      <c r="M262" s="1"/>
      <c r="N262" s="1"/>
    </row>
    <row r="263" spans="1:14" ht="14.25" customHeight="1">
      <c r="A263" s="1"/>
      <c r="B263" s="34">
        <v>1.2</v>
      </c>
      <c r="C263" s="46" t="s">
        <v>200</v>
      </c>
      <c r="D263" s="114"/>
      <c r="E263" s="46"/>
      <c r="F263" s="46"/>
      <c r="G263" s="40">
        <v>0.15</v>
      </c>
      <c r="H263" s="78"/>
      <c r="I263" s="79">
        <f t="shared" si="55"/>
        <v>1720205.7140934176</v>
      </c>
      <c r="J263" s="79"/>
      <c r="K263" s="80"/>
      <c r="L263" s="1"/>
      <c r="M263" s="1"/>
      <c r="N263" s="1"/>
    </row>
    <row r="264" spans="1:14" ht="14.25" customHeight="1">
      <c r="A264" s="1"/>
      <c r="B264" s="34">
        <v>1.3</v>
      </c>
      <c r="C264" s="46" t="s">
        <v>201</v>
      </c>
      <c r="D264" s="114"/>
      <c r="E264" s="46"/>
      <c r="F264" s="46"/>
      <c r="G264" s="40">
        <v>0.15</v>
      </c>
      <c r="H264" s="78"/>
      <c r="I264" s="79">
        <f t="shared" si="55"/>
        <v>1720205.7140934176</v>
      </c>
      <c r="J264" s="79"/>
      <c r="K264" s="80"/>
      <c r="L264" s="1"/>
      <c r="M264" s="1"/>
      <c r="N264" s="1"/>
    </row>
    <row r="265" spans="1:14" ht="14.25" customHeight="1">
      <c r="A265" s="1"/>
      <c r="B265" s="72">
        <v>2</v>
      </c>
      <c r="C265" s="73" t="s">
        <v>67</v>
      </c>
      <c r="D265" s="113">
        <v>312.92</v>
      </c>
      <c r="E265" s="73" t="s">
        <v>198</v>
      </c>
      <c r="F265" s="73"/>
      <c r="G265" s="75">
        <f>D265/891.48</f>
        <v>0.35101180060124737</v>
      </c>
      <c r="H265" s="73"/>
      <c r="I265" s="76"/>
      <c r="J265" s="76">
        <f>G265*$H$260</f>
        <v>28059883.340063721</v>
      </c>
      <c r="K265" s="77"/>
      <c r="L265" s="1"/>
      <c r="M265" s="1"/>
      <c r="N265" s="1"/>
    </row>
    <row r="266" spans="1:14" ht="14.25" customHeight="1">
      <c r="A266" s="1"/>
      <c r="B266" s="34">
        <v>2.1</v>
      </c>
      <c r="C266" s="46" t="s">
        <v>199</v>
      </c>
      <c r="D266" s="114"/>
      <c r="E266" s="46"/>
      <c r="F266" s="46"/>
      <c r="G266" s="40">
        <v>0.7</v>
      </c>
      <c r="H266" s="78"/>
      <c r="I266" s="79">
        <f t="shared" ref="I266:I268" si="56">G266*$J$265</f>
        <v>19641918.338044602</v>
      </c>
      <c r="J266" s="79"/>
      <c r="K266" s="80"/>
      <c r="L266" s="1"/>
      <c r="M266" s="1"/>
      <c r="N266" s="1"/>
    </row>
    <row r="267" spans="1:14" ht="14.25" customHeight="1">
      <c r="A267" s="1"/>
      <c r="B267" s="34">
        <v>2.2000000000000002</v>
      </c>
      <c r="C267" s="46" t="s">
        <v>200</v>
      </c>
      <c r="D267" s="114"/>
      <c r="E267" s="46"/>
      <c r="F267" s="46"/>
      <c r="G267" s="40">
        <v>0.15</v>
      </c>
      <c r="H267" s="78"/>
      <c r="I267" s="79">
        <f t="shared" si="56"/>
        <v>4208982.5010095583</v>
      </c>
      <c r="J267" s="79"/>
      <c r="K267" s="80"/>
      <c r="L267" s="1"/>
      <c r="M267" s="1"/>
      <c r="N267" s="1"/>
    </row>
    <row r="268" spans="1:14" ht="14.25" customHeight="1">
      <c r="A268" s="1"/>
      <c r="B268" s="34">
        <v>2.2999999999999998</v>
      </c>
      <c r="C268" s="46" t="s">
        <v>201</v>
      </c>
      <c r="D268" s="114"/>
      <c r="E268" s="46"/>
      <c r="F268" s="46"/>
      <c r="G268" s="40">
        <v>0.15</v>
      </c>
      <c r="H268" s="78"/>
      <c r="I268" s="79">
        <f t="shared" si="56"/>
        <v>4208982.5010095583</v>
      </c>
      <c r="J268" s="79"/>
      <c r="K268" s="80"/>
      <c r="L268" s="1"/>
      <c r="M268" s="1"/>
      <c r="N268" s="1"/>
    </row>
    <row r="269" spans="1:14" ht="14.25" customHeight="1">
      <c r="A269" s="1"/>
      <c r="B269" s="72">
        <v>3</v>
      </c>
      <c r="C269" s="73" t="s">
        <v>79</v>
      </c>
      <c r="D269" s="113">
        <v>50.32</v>
      </c>
      <c r="E269" s="73" t="s">
        <v>198</v>
      </c>
      <c r="F269" s="73"/>
      <c r="G269" s="75">
        <f>D269/891.48</f>
        <v>5.6445461479786421E-2</v>
      </c>
      <c r="H269" s="73"/>
      <c r="I269" s="76"/>
      <c r="J269" s="76">
        <f>G269*$H$260</f>
        <v>4512250.1906941272</v>
      </c>
      <c r="K269" s="77"/>
      <c r="L269" s="1"/>
      <c r="M269" s="1"/>
      <c r="N269" s="1"/>
    </row>
    <row r="270" spans="1:14" ht="14.25" customHeight="1">
      <c r="A270" s="1"/>
      <c r="B270" s="34">
        <v>3.1</v>
      </c>
      <c r="C270" s="46" t="s">
        <v>199</v>
      </c>
      <c r="D270" s="114"/>
      <c r="E270" s="46"/>
      <c r="F270" s="46"/>
      <c r="G270" s="40">
        <v>0.7</v>
      </c>
      <c r="H270" s="78"/>
      <c r="I270" s="79">
        <f t="shared" ref="I270:I272" si="57">G270*$J$269</f>
        <v>3158575.1334858891</v>
      </c>
      <c r="J270" s="79"/>
      <c r="K270" s="80"/>
      <c r="L270" s="1"/>
      <c r="M270" s="1"/>
      <c r="N270" s="1"/>
    </row>
    <row r="271" spans="1:14" ht="14.25" customHeight="1">
      <c r="A271" s="1"/>
      <c r="B271" s="34">
        <v>3.2</v>
      </c>
      <c r="C271" s="46" t="s">
        <v>200</v>
      </c>
      <c r="D271" s="114"/>
      <c r="E271" s="46"/>
      <c r="F271" s="46"/>
      <c r="G271" s="40">
        <v>0.15</v>
      </c>
      <c r="H271" s="78"/>
      <c r="I271" s="79">
        <f t="shared" si="57"/>
        <v>676837.52860411908</v>
      </c>
      <c r="J271" s="79"/>
      <c r="K271" s="80"/>
      <c r="L271" s="1"/>
      <c r="M271" s="1"/>
      <c r="N271" s="1"/>
    </row>
    <row r="272" spans="1:14" ht="14.25" customHeight="1">
      <c r="A272" s="1"/>
      <c r="B272" s="34">
        <v>3.3</v>
      </c>
      <c r="C272" s="46" t="s">
        <v>201</v>
      </c>
      <c r="D272" s="114"/>
      <c r="E272" s="46"/>
      <c r="F272" s="46"/>
      <c r="G272" s="40">
        <v>0.15</v>
      </c>
      <c r="H272" s="78"/>
      <c r="I272" s="79">
        <f t="shared" si="57"/>
        <v>676837.52860411908</v>
      </c>
      <c r="J272" s="79"/>
      <c r="K272" s="80"/>
      <c r="L272" s="1"/>
      <c r="M272" s="1"/>
      <c r="N272" s="1"/>
    </row>
    <row r="273" spans="1:14" ht="14.25" customHeight="1">
      <c r="A273" s="1"/>
      <c r="B273" s="72">
        <v>4</v>
      </c>
      <c r="C273" s="73" t="s">
        <v>103</v>
      </c>
      <c r="D273" s="113">
        <v>14.26</v>
      </c>
      <c r="E273" s="73" t="s">
        <v>198</v>
      </c>
      <c r="F273" s="73"/>
      <c r="G273" s="75">
        <f>D273/891.48</f>
        <v>1.5995872033023734E-2</v>
      </c>
      <c r="H273" s="73"/>
      <c r="I273" s="76"/>
      <c r="J273" s="76">
        <f>G273*$H$260</f>
        <v>1278710.0103199175</v>
      </c>
      <c r="K273" s="77"/>
      <c r="L273" s="1"/>
      <c r="M273" s="1"/>
      <c r="N273" s="1"/>
    </row>
    <row r="274" spans="1:14" ht="14.25" customHeight="1">
      <c r="A274" s="1"/>
      <c r="B274" s="34">
        <v>4.0999999999999996</v>
      </c>
      <c r="C274" s="46" t="s">
        <v>199</v>
      </c>
      <c r="D274" s="114"/>
      <c r="E274" s="46"/>
      <c r="F274" s="46"/>
      <c r="G274" s="40">
        <v>0.7</v>
      </c>
      <c r="H274" s="78"/>
      <c r="I274" s="79">
        <f t="shared" ref="I274:I276" si="58">G274*$J$273</f>
        <v>895097.0072239422</v>
      </c>
      <c r="J274" s="79"/>
      <c r="K274" s="80"/>
      <c r="L274" s="1"/>
      <c r="M274" s="1"/>
      <c r="N274" s="1"/>
    </row>
    <row r="275" spans="1:14" ht="14.25" customHeight="1">
      <c r="A275" s="1"/>
      <c r="B275" s="34">
        <v>4.2</v>
      </c>
      <c r="C275" s="46" t="s">
        <v>200</v>
      </c>
      <c r="D275" s="114"/>
      <c r="E275" s="46"/>
      <c r="F275" s="46"/>
      <c r="G275" s="40">
        <v>0.15</v>
      </c>
      <c r="H275" s="78"/>
      <c r="I275" s="79">
        <f t="shared" si="58"/>
        <v>191806.5015479876</v>
      </c>
      <c r="J275" s="79"/>
      <c r="K275" s="80"/>
      <c r="L275" s="1"/>
      <c r="M275" s="1"/>
      <c r="N275" s="1"/>
    </row>
    <row r="276" spans="1:14" ht="14.25" customHeight="1">
      <c r="A276" s="1"/>
      <c r="B276" s="34">
        <v>4.3</v>
      </c>
      <c r="C276" s="46" t="s">
        <v>201</v>
      </c>
      <c r="D276" s="114"/>
      <c r="E276" s="46"/>
      <c r="F276" s="46"/>
      <c r="G276" s="40">
        <v>0.15</v>
      </c>
      <c r="H276" s="78"/>
      <c r="I276" s="79">
        <f t="shared" si="58"/>
        <v>191806.5015479876</v>
      </c>
      <c r="J276" s="79"/>
      <c r="K276" s="80"/>
      <c r="L276" s="1"/>
      <c r="M276" s="1"/>
      <c r="N276" s="1"/>
    </row>
    <row r="277" spans="1:14" ht="14.25" customHeight="1">
      <c r="A277" s="1"/>
      <c r="B277" s="72">
        <v>5</v>
      </c>
      <c r="C277" s="73" t="s">
        <v>115</v>
      </c>
      <c r="D277" s="113">
        <v>201.78</v>
      </c>
      <c r="E277" s="73" t="s">
        <v>198</v>
      </c>
      <c r="F277" s="73"/>
      <c r="G277" s="75">
        <f>D277/891.48</f>
        <v>0.22634271099744246</v>
      </c>
      <c r="H277" s="73"/>
      <c r="I277" s="76"/>
      <c r="J277" s="76">
        <f>G277*$H$260</f>
        <v>18093836.317135554</v>
      </c>
      <c r="K277" s="77"/>
      <c r="L277" s="1"/>
      <c r="M277" s="1"/>
      <c r="N277" s="1"/>
    </row>
    <row r="278" spans="1:14" ht="14.25" customHeight="1">
      <c r="A278" s="1"/>
      <c r="B278" s="34">
        <v>5.0999999999999996</v>
      </c>
      <c r="C278" s="46" t="s">
        <v>199</v>
      </c>
      <c r="D278" s="114"/>
      <c r="E278" s="46"/>
      <c r="F278" s="46"/>
      <c r="G278" s="40">
        <v>0.7</v>
      </c>
      <c r="H278" s="78"/>
      <c r="I278" s="79">
        <f t="shared" ref="I278:I280" si="59">G278*$J$277</f>
        <v>12665685.421994887</v>
      </c>
      <c r="J278" s="79"/>
      <c r="K278" s="80"/>
      <c r="L278" s="1"/>
      <c r="M278" s="1"/>
      <c r="N278" s="1"/>
    </row>
    <row r="279" spans="1:14" ht="14.25" customHeight="1">
      <c r="A279" s="1"/>
      <c r="B279" s="34">
        <v>5.2</v>
      </c>
      <c r="C279" s="46" t="s">
        <v>200</v>
      </c>
      <c r="D279" s="114"/>
      <c r="E279" s="46"/>
      <c r="F279" s="46"/>
      <c r="G279" s="40">
        <v>0.15</v>
      </c>
      <c r="H279" s="78"/>
      <c r="I279" s="79">
        <f t="shared" si="59"/>
        <v>2714075.4475703328</v>
      </c>
      <c r="J279" s="79"/>
      <c r="K279" s="80"/>
      <c r="L279" s="1"/>
      <c r="M279" s="1"/>
      <c r="N279" s="1"/>
    </row>
    <row r="280" spans="1:14" ht="14.25" customHeight="1">
      <c r="A280" s="1"/>
      <c r="B280" s="34">
        <v>5.3</v>
      </c>
      <c r="C280" s="46" t="s">
        <v>201</v>
      </c>
      <c r="D280" s="114"/>
      <c r="E280" s="46"/>
      <c r="F280" s="46"/>
      <c r="G280" s="40">
        <v>0.15</v>
      </c>
      <c r="H280" s="78"/>
      <c r="I280" s="79">
        <f t="shared" si="59"/>
        <v>2714075.4475703328</v>
      </c>
      <c r="J280" s="79"/>
      <c r="K280" s="80"/>
      <c r="L280" s="1"/>
      <c r="M280" s="1"/>
      <c r="N280" s="1"/>
    </row>
    <row r="281" spans="1:14" ht="14.25" customHeight="1">
      <c r="A281" s="1"/>
      <c r="B281" s="72">
        <v>6</v>
      </c>
      <c r="C281" s="73" t="s">
        <v>127</v>
      </c>
      <c r="D281" s="113">
        <v>184.31</v>
      </c>
      <c r="E281" s="73" t="s">
        <v>198</v>
      </c>
      <c r="F281" s="73"/>
      <c r="G281" s="75">
        <f>D281/891.48</f>
        <v>0.2067460851617535</v>
      </c>
      <c r="H281" s="73"/>
      <c r="I281" s="76"/>
      <c r="J281" s="76">
        <f>G281*$H$260</f>
        <v>16527282.047830578</v>
      </c>
      <c r="K281" s="77"/>
      <c r="L281" s="1"/>
      <c r="M281" s="1"/>
      <c r="N281" s="1"/>
    </row>
    <row r="282" spans="1:14" ht="14.25" customHeight="1">
      <c r="A282" s="1"/>
      <c r="B282" s="34">
        <v>5.0999999999999996</v>
      </c>
      <c r="C282" s="46" t="s">
        <v>199</v>
      </c>
      <c r="D282" s="114"/>
      <c r="E282" s="46"/>
      <c r="F282" s="46"/>
      <c r="G282" s="40">
        <v>0.7</v>
      </c>
      <c r="H282" s="78"/>
      <c r="I282" s="79">
        <f t="shared" ref="I282:I284" si="60">G282*$J$281</f>
        <v>11569097.433481405</v>
      </c>
      <c r="J282" s="79"/>
      <c r="K282" s="80"/>
      <c r="L282" s="1"/>
      <c r="M282" s="1"/>
      <c r="N282" s="1"/>
    </row>
    <row r="283" spans="1:14" ht="14.25" customHeight="1">
      <c r="A283" s="1"/>
      <c r="B283" s="34">
        <v>5.2</v>
      </c>
      <c r="C283" s="46" t="s">
        <v>200</v>
      </c>
      <c r="D283" s="114"/>
      <c r="E283" s="46"/>
      <c r="F283" s="46"/>
      <c r="G283" s="40">
        <v>0.15</v>
      </c>
      <c r="H283" s="78"/>
      <c r="I283" s="79">
        <f t="shared" si="60"/>
        <v>2479092.3071745867</v>
      </c>
      <c r="J283" s="79"/>
      <c r="K283" s="80"/>
      <c r="L283" s="1"/>
      <c r="M283" s="1"/>
      <c r="N283" s="1"/>
    </row>
    <row r="284" spans="1:14" ht="14.25" customHeight="1">
      <c r="A284" s="1"/>
      <c r="B284" s="48">
        <v>5.3</v>
      </c>
      <c r="C284" s="51" t="s">
        <v>201</v>
      </c>
      <c r="D284" s="115"/>
      <c r="E284" s="51"/>
      <c r="F284" s="51"/>
      <c r="G284" s="52">
        <v>0.15</v>
      </c>
      <c r="H284" s="109"/>
      <c r="I284" s="110">
        <f t="shared" si="60"/>
        <v>2479092.3071745867</v>
      </c>
      <c r="J284" s="110"/>
      <c r="K284" s="111"/>
      <c r="L284" s="1"/>
      <c r="M284" s="1"/>
      <c r="N284" s="1"/>
    </row>
    <row r="285" spans="1:14" ht="9.75" customHeight="1">
      <c r="A285" s="1"/>
      <c r="B285" s="7"/>
      <c r="C285" s="1"/>
      <c r="D285" s="1"/>
      <c r="E285" s="1"/>
      <c r="F285" s="1"/>
      <c r="G285" s="56"/>
      <c r="H285" s="7"/>
      <c r="I285" s="57"/>
      <c r="J285" s="57"/>
      <c r="K285" s="57"/>
      <c r="L285" s="1"/>
      <c r="M285" s="1"/>
      <c r="N285" s="1"/>
    </row>
    <row r="286" spans="1:14" ht="30" customHeight="1">
      <c r="A286" s="1"/>
      <c r="B286" s="103" t="s">
        <v>202</v>
      </c>
      <c r="C286" s="116" t="s">
        <v>203</v>
      </c>
      <c r="D286" s="104"/>
      <c r="E286" s="104"/>
      <c r="F286" s="105">
        <f>'Payment Schedule-RFI'!D14</f>
        <v>0.04</v>
      </c>
      <c r="G286" s="104"/>
      <c r="H286" s="106">
        <f>F286*$H$3</f>
        <v>45680000</v>
      </c>
      <c r="I286" s="106"/>
      <c r="J286" s="106"/>
      <c r="K286" s="107"/>
      <c r="L286" s="1"/>
      <c r="M286" s="1"/>
      <c r="N286" s="1"/>
    </row>
    <row r="287" spans="1:14" ht="14.25" customHeight="1">
      <c r="A287" s="1"/>
      <c r="B287" s="72">
        <v>1</v>
      </c>
      <c r="C287" s="73" t="s">
        <v>48</v>
      </c>
      <c r="D287" s="74">
        <v>759.85</v>
      </c>
      <c r="E287" s="73" t="s">
        <v>49</v>
      </c>
      <c r="F287" s="73"/>
      <c r="G287" s="75">
        <f>D287/9322.69</f>
        <v>8.1505445316748706E-2</v>
      </c>
      <c r="H287" s="73"/>
      <c r="I287" s="76"/>
      <c r="J287" s="76">
        <f>G287*$H$286</f>
        <v>3723168.7420690809</v>
      </c>
      <c r="K287" s="77"/>
      <c r="L287" s="1"/>
      <c r="M287" s="1"/>
      <c r="N287" s="1"/>
    </row>
    <row r="288" spans="1:14" ht="14.25" customHeight="1">
      <c r="A288" s="1"/>
      <c r="B288" s="34">
        <v>1.1000000000000001</v>
      </c>
      <c r="C288" s="81" t="s">
        <v>204</v>
      </c>
      <c r="D288" s="45"/>
      <c r="E288" s="46"/>
      <c r="F288" s="46"/>
      <c r="G288" s="82">
        <v>0.15</v>
      </c>
      <c r="H288" s="78"/>
      <c r="I288" s="79"/>
      <c r="J288" s="79"/>
      <c r="K288" s="80"/>
      <c r="L288" s="1"/>
      <c r="M288" s="1"/>
      <c r="N288" s="1"/>
    </row>
    <row r="289" spans="1:14" ht="30" customHeight="1">
      <c r="A289" s="1"/>
      <c r="B289" s="92" t="s">
        <v>17</v>
      </c>
      <c r="C289" s="117" t="s">
        <v>205</v>
      </c>
      <c r="D289" s="84"/>
      <c r="E289" s="66"/>
      <c r="F289" s="66"/>
      <c r="G289" s="90">
        <v>0.105</v>
      </c>
      <c r="H289" s="86"/>
      <c r="I289" s="87">
        <f t="shared" ref="I289:I290" si="61">G289*$J$287</f>
        <v>390932.7179172535</v>
      </c>
      <c r="J289" s="95"/>
      <c r="K289" s="118"/>
      <c r="L289" s="1"/>
      <c r="M289" s="1"/>
      <c r="N289" s="1"/>
    </row>
    <row r="290" spans="1:14" ht="14.25" customHeight="1">
      <c r="A290" s="1"/>
      <c r="B290" s="92" t="s">
        <v>19</v>
      </c>
      <c r="C290" s="66" t="s">
        <v>206</v>
      </c>
      <c r="D290" s="84"/>
      <c r="E290" s="66"/>
      <c r="F290" s="66"/>
      <c r="G290" s="90">
        <v>4.4999999999999998E-2</v>
      </c>
      <c r="H290" s="86"/>
      <c r="I290" s="87">
        <f t="shared" si="61"/>
        <v>167542.59339310863</v>
      </c>
      <c r="J290" s="95"/>
      <c r="K290" s="118"/>
      <c r="L290" s="1"/>
      <c r="M290" s="1"/>
      <c r="N290" s="1"/>
    </row>
    <row r="291" spans="1:14" ht="14.25" customHeight="1">
      <c r="A291" s="1"/>
      <c r="B291" s="34">
        <v>1.2</v>
      </c>
      <c r="C291" s="81" t="s">
        <v>207</v>
      </c>
      <c r="D291" s="45"/>
      <c r="E291" s="46"/>
      <c r="F291" s="46"/>
      <c r="G291" s="82">
        <v>0.5</v>
      </c>
      <c r="H291" s="78"/>
      <c r="I291" s="79"/>
      <c r="J291" s="79"/>
      <c r="K291" s="80"/>
      <c r="L291" s="1"/>
      <c r="M291" s="1"/>
      <c r="N291" s="1"/>
    </row>
    <row r="292" spans="1:14" ht="14.25" customHeight="1">
      <c r="A292" s="1"/>
      <c r="B292" s="92" t="s">
        <v>26</v>
      </c>
      <c r="C292" s="66" t="s">
        <v>208</v>
      </c>
      <c r="D292" s="84"/>
      <c r="E292" s="66"/>
      <c r="F292" s="66"/>
      <c r="G292" s="90">
        <v>0.125</v>
      </c>
      <c r="H292" s="86"/>
      <c r="I292" s="87">
        <f t="shared" ref="I292:I294" si="62">G292*$J$287</f>
        <v>465396.09275863512</v>
      </c>
      <c r="J292" s="87"/>
      <c r="K292" s="89"/>
      <c r="L292" s="1"/>
      <c r="M292" s="1"/>
      <c r="N292" s="1"/>
    </row>
    <row r="293" spans="1:14" ht="14.25" customHeight="1">
      <c r="A293" s="1"/>
      <c r="B293" s="92" t="s">
        <v>28</v>
      </c>
      <c r="C293" s="66" t="s">
        <v>209</v>
      </c>
      <c r="D293" s="84"/>
      <c r="E293" s="66"/>
      <c r="F293" s="66"/>
      <c r="G293" s="88">
        <v>0.2</v>
      </c>
      <c r="H293" s="86"/>
      <c r="I293" s="87">
        <f t="shared" si="62"/>
        <v>744633.74841381621</v>
      </c>
      <c r="J293" s="87"/>
      <c r="K293" s="89"/>
      <c r="L293" s="1"/>
      <c r="M293" s="1"/>
      <c r="N293" s="1"/>
    </row>
    <row r="294" spans="1:14" ht="14.25" customHeight="1">
      <c r="A294" s="1"/>
      <c r="B294" s="92" t="s">
        <v>142</v>
      </c>
      <c r="C294" s="66" t="s">
        <v>210</v>
      </c>
      <c r="D294" s="84"/>
      <c r="E294" s="66"/>
      <c r="F294" s="66"/>
      <c r="G294" s="90">
        <v>0.17499999999999999</v>
      </c>
      <c r="H294" s="86"/>
      <c r="I294" s="87">
        <f t="shared" si="62"/>
        <v>651554.52986208908</v>
      </c>
      <c r="J294" s="87"/>
      <c r="K294" s="89"/>
      <c r="L294" s="1"/>
      <c r="M294" s="1"/>
      <c r="N294" s="1"/>
    </row>
    <row r="295" spans="1:14" ht="14.25" customHeight="1">
      <c r="A295" s="1"/>
      <c r="B295" s="34">
        <v>1.3</v>
      </c>
      <c r="C295" s="81" t="s">
        <v>211</v>
      </c>
      <c r="D295" s="45"/>
      <c r="E295" s="46"/>
      <c r="F295" s="46"/>
      <c r="G295" s="82">
        <v>0.25</v>
      </c>
      <c r="H295" s="78"/>
      <c r="I295" s="79"/>
      <c r="J295" s="79"/>
      <c r="K295" s="80"/>
      <c r="L295" s="1"/>
      <c r="M295" s="1"/>
      <c r="N295" s="1"/>
    </row>
    <row r="296" spans="1:14" ht="14.25" customHeight="1">
      <c r="A296" s="1"/>
      <c r="B296" s="92" t="s">
        <v>31</v>
      </c>
      <c r="C296" s="66" t="s">
        <v>212</v>
      </c>
      <c r="D296" s="84"/>
      <c r="E296" s="66"/>
      <c r="F296" s="66"/>
      <c r="G296" s="90">
        <v>0.17499999999999999</v>
      </c>
      <c r="H296" s="86"/>
      <c r="I296" s="87">
        <f t="shared" ref="I296:I297" si="63">G296*$J$287</f>
        <v>651554.52986208908</v>
      </c>
      <c r="J296" s="95"/>
      <c r="K296" s="118"/>
      <c r="L296" s="1"/>
      <c r="M296" s="1"/>
      <c r="N296" s="1"/>
    </row>
    <row r="297" spans="1:14" ht="14.25" customHeight="1">
      <c r="A297" s="1"/>
      <c r="B297" s="92" t="s">
        <v>33</v>
      </c>
      <c r="C297" s="66" t="s">
        <v>213</v>
      </c>
      <c r="D297" s="84"/>
      <c r="E297" s="66"/>
      <c r="F297" s="66"/>
      <c r="G297" s="90">
        <v>7.4999999999999997E-2</v>
      </c>
      <c r="H297" s="86"/>
      <c r="I297" s="87">
        <f t="shared" si="63"/>
        <v>279237.65565518104</v>
      </c>
      <c r="J297" s="95"/>
      <c r="K297" s="118"/>
      <c r="L297" s="1"/>
      <c r="M297" s="1"/>
      <c r="N297" s="1"/>
    </row>
    <row r="298" spans="1:14" ht="14.25" customHeight="1">
      <c r="A298" s="1"/>
      <c r="B298" s="34">
        <v>1.4</v>
      </c>
      <c r="C298" s="81" t="s">
        <v>214</v>
      </c>
      <c r="D298" s="45"/>
      <c r="E298" s="46"/>
      <c r="F298" s="46"/>
      <c r="G298" s="82">
        <v>0.1</v>
      </c>
      <c r="H298" s="78"/>
      <c r="I298" s="79"/>
      <c r="J298" s="79"/>
      <c r="K298" s="80"/>
      <c r="L298" s="1"/>
      <c r="M298" s="1"/>
      <c r="N298" s="1"/>
    </row>
    <row r="299" spans="1:14" ht="14.25" customHeight="1">
      <c r="A299" s="1"/>
      <c r="B299" s="92" t="s">
        <v>40</v>
      </c>
      <c r="C299" s="66" t="s">
        <v>208</v>
      </c>
      <c r="D299" s="84"/>
      <c r="E299" s="66"/>
      <c r="F299" s="66"/>
      <c r="G299" s="90">
        <v>2.5000000000000001E-2</v>
      </c>
      <c r="H299" s="86"/>
      <c r="I299" s="87">
        <f t="shared" ref="I299:I301" si="64">G299*$J$287</f>
        <v>93079.218551727026</v>
      </c>
      <c r="J299" s="87"/>
      <c r="K299" s="89"/>
      <c r="L299" s="1"/>
      <c r="M299" s="1"/>
      <c r="N299" s="1"/>
    </row>
    <row r="300" spans="1:14" ht="14.25" customHeight="1">
      <c r="A300" s="1"/>
      <c r="B300" s="92" t="s">
        <v>42</v>
      </c>
      <c r="C300" s="66" t="s">
        <v>209</v>
      </c>
      <c r="D300" s="84"/>
      <c r="E300" s="66"/>
      <c r="F300" s="66"/>
      <c r="G300" s="88">
        <v>0.04</v>
      </c>
      <c r="H300" s="86"/>
      <c r="I300" s="87">
        <f t="shared" si="64"/>
        <v>148926.74968276324</v>
      </c>
      <c r="J300" s="87"/>
      <c r="K300" s="89"/>
      <c r="L300" s="1"/>
      <c r="M300" s="1"/>
      <c r="N300" s="1"/>
    </row>
    <row r="301" spans="1:14" ht="14.25" customHeight="1">
      <c r="A301" s="1"/>
      <c r="B301" s="92" t="s">
        <v>56</v>
      </c>
      <c r="C301" s="66" t="s">
        <v>210</v>
      </c>
      <c r="D301" s="84"/>
      <c r="E301" s="66"/>
      <c r="F301" s="66"/>
      <c r="G301" s="90">
        <v>3.5000000000000003E-2</v>
      </c>
      <c r="H301" s="86"/>
      <c r="I301" s="87">
        <f t="shared" si="64"/>
        <v>130310.90597241785</v>
      </c>
      <c r="J301" s="87"/>
      <c r="K301" s="89"/>
      <c r="L301" s="1"/>
      <c r="M301" s="1"/>
      <c r="N301" s="1"/>
    </row>
    <row r="302" spans="1:14" ht="14.25" customHeight="1">
      <c r="A302" s="1"/>
      <c r="B302" s="72">
        <v>2</v>
      </c>
      <c r="C302" s="73" t="s">
        <v>67</v>
      </c>
      <c r="D302" s="74">
        <v>2001.58</v>
      </c>
      <c r="E302" s="73" t="s">
        <v>49</v>
      </c>
      <c r="F302" s="73"/>
      <c r="G302" s="75">
        <f>D302/9322.69</f>
        <v>0.21469983448983071</v>
      </c>
      <c r="H302" s="73"/>
      <c r="I302" s="76"/>
      <c r="J302" s="76">
        <f>G302*$H$286</f>
        <v>9807488.4394954666</v>
      </c>
      <c r="K302" s="77"/>
      <c r="L302" s="1"/>
      <c r="M302" s="1"/>
      <c r="N302" s="1"/>
    </row>
    <row r="303" spans="1:14" ht="14.25" customHeight="1">
      <c r="A303" s="1"/>
      <c r="B303" s="34">
        <v>2.1</v>
      </c>
      <c r="C303" s="81" t="s">
        <v>204</v>
      </c>
      <c r="D303" s="45"/>
      <c r="E303" s="46"/>
      <c r="F303" s="46"/>
      <c r="G303" s="82">
        <v>0.15</v>
      </c>
      <c r="H303" s="78"/>
      <c r="I303" s="79"/>
      <c r="J303" s="79"/>
      <c r="K303" s="80"/>
      <c r="L303" s="1"/>
      <c r="M303" s="1"/>
      <c r="N303" s="1"/>
    </row>
    <row r="304" spans="1:14" ht="30" customHeight="1">
      <c r="A304" s="1"/>
      <c r="B304" s="92" t="s">
        <v>144</v>
      </c>
      <c r="C304" s="117" t="s">
        <v>205</v>
      </c>
      <c r="D304" s="84"/>
      <c r="E304" s="66"/>
      <c r="F304" s="66"/>
      <c r="G304" s="90">
        <v>0.105</v>
      </c>
      <c r="H304" s="86"/>
      <c r="I304" s="87">
        <f t="shared" ref="I304:I305" si="65">G304*$J$302</f>
        <v>1029786.286147024</v>
      </c>
      <c r="J304" s="95"/>
      <c r="K304" s="118"/>
      <c r="L304" s="1"/>
      <c r="M304" s="1"/>
      <c r="N304" s="1"/>
    </row>
    <row r="305" spans="1:14" ht="14.25" customHeight="1">
      <c r="A305" s="1"/>
      <c r="B305" s="92" t="s">
        <v>145</v>
      </c>
      <c r="C305" s="66" t="s">
        <v>206</v>
      </c>
      <c r="D305" s="84"/>
      <c r="E305" s="66"/>
      <c r="F305" s="66"/>
      <c r="G305" s="90">
        <v>4.4999999999999998E-2</v>
      </c>
      <c r="H305" s="86"/>
      <c r="I305" s="87">
        <f t="shared" si="65"/>
        <v>441336.97977729596</v>
      </c>
      <c r="J305" s="95"/>
      <c r="K305" s="118"/>
      <c r="L305" s="1"/>
      <c r="M305" s="1"/>
      <c r="N305" s="1"/>
    </row>
    <row r="306" spans="1:14" ht="14.25" customHeight="1">
      <c r="A306" s="1"/>
      <c r="B306" s="34">
        <v>2.2000000000000002</v>
      </c>
      <c r="C306" s="81" t="s">
        <v>207</v>
      </c>
      <c r="D306" s="45"/>
      <c r="E306" s="46"/>
      <c r="F306" s="46"/>
      <c r="G306" s="82">
        <v>0.5</v>
      </c>
      <c r="H306" s="78"/>
      <c r="I306" s="79"/>
      <c r="J306" s="79"/>
      <c r="K306" s="80"/>
      <c r="L306" s="1"/>
      <c r="M306" s="1"/>
      <c r="N306" s="1"/>
    </row>
    <row r="307" spans="1:14" ht="14.25" customHeight="1">
      <c r="A307" s="1"/>
      <c r="B307" s="92" t="s">
        <v>147</v>
      </c>
      <c r="C307" s="66" t="s">
        <v>208</v>
      </c>
      <c r="D307" s="84"/>
      <c r="E307" s="66"/>
      <c r="F307" s="66"/>
      <c r="G307" s="90">
        <v>0.125</v>
      </c>
      <c r="H307" s="86"/>
      <c r="I307" s="87">
        <f t="shared" ref="I307:I309" si="66">G307*$J$302</f>
        <v>1225936.0549369333</v>
      </c>
      <c r="J307" s="87"/>
      <c r="K307" s="89"/>
      <c r="L307" s="1"/>
      <c r="M307" s="1"/>
      <c r="N307" s="1"/>
    </row>
    <row r="308" spans="1:14" ht="14.25" customHeight="1">
      <c r="A308" s="1"/>
      <c r="B308" s="92" t="s">
        <v>148</v>
      </c>
      <c r="C308" s="66" t="s">
        <v>209</v>
      </c>
      <c r="D308" s="84"/>
      <c r="E308" s="66"/>
      <c r="F308" s="66"/>
      <c r="G308" s="88">
        <v>0.2</v>
      </c>
      <c r="H308" s="86"/>
      <c r="I308" s="87">
        <f t="shared" si="66"/>
        <v>1961497.6878990934</v>
      </c>
      <c r="J308" s="87"/>
      <c r="K308" s="89"/>
      <c r="L308" s="1"/>
      <c r="M308" s="1"/>
      <c r="N308" s="1"/>
    </row>
    <row r="309" spans="1:14" ht="14.25" customHeight="1">
      <c r="A309" s="1"/>
      <c r="B309" s="92" t="s">
        <v>149</v>
      </c>
      <c r="C309" s="66" t="s">
        <v>210</v>
      </c>
      <c r="D309" s="84"/>
      <c r="E309" s="66"/>
      <c r="F309" s="66"/>
      <c r="G309" s="90">
        <v>0.17499999999999999</v>
      </c>
      <c r="H309" s="86"/>
      <c r="I309" s="87">
        <f t="shared" si="66"/>
        <v>1716310.4769117066</v>
      </c>
      <c r="J309" s="87"/>
      <c r="K309" s="89"/>
      <c r="L309" s="1"/>
      <c r="M309" s="1"/>
      <c r="N309" s="1"/>
    </row>
    <row r="310" spans="1:14" ht="14.25" customHeight="1">
      <c r="A310" s="1"/>
      <c r="B310" s="34">
        <v>2.2999999999999998</v>
      </c>
      <c r="C310" s="81" t="s">
        <v>211</v>
      </c>
      <c r="D310" s="45"/>
      <c r="E310" s="46"/>
      <c r="F310" s="46"/>
      <c r="G310" s="82">
        <v>0.25</v>
      </c>
      <c r="H310" s="78"/>
      <c r="I310" s="79"/>
      <c r="J310" s="79"/>
      <c r="K310" s="80"/>
      <c r="L310" s="1"/>
      <c r="M310" s="1"/>
      <c r="N310" s="1"/>
    </row>
    <row r="311" spans="1:14" ht="14.25" customHeight="1">
      <c r="A311" s="1"/>
      <c r="B311" s="92" t="s">
        <v>215</v>
      </c>
      <c r="C311" s="66" t="s">
        <v>212</v>
      </c>
      <c r="D311" s="84"/>
      <c r="E311" s="66"/>
      <c r="F311" s="66"/>
      <c r="G311" s="90">
        <v>0.17499999999999999</v>
      </c>
      <c r="H311" s="86"/>
      <c r="I311" s="87">
        <f t="shared" ref="I311:I312" si="67">G311*$J$302</f>
        <v>1716310.4769117066</v>
      </c>
      <c r="J311" s="95"/>
      <c r="K311" s="118"/>
      <c r="L311" s="1"/>
      <c r="M311" s="1"/>
      <c r="N311" s="1"/>
    </row>
    <row r="312" spans="1:14" ht="14.25" customHeight="1">
      <c r="A312" s="1"/>
      <c r="B312" s="92" t="s">
        <v>216</v>
      </c>
      <c r="C312" s="66" t="s">
        <v>213</v>
      </c>
      <c r="D312" s="84"/>
      <c r="E312" s="66"/>
      <c r="F312" s="66"/>
      <c r="G312" s="90">
        <v>7.4999999999999997E-2</v>
      </c>
      <c r="H312" s="86"/>
      <c r="I312" s="87">
        <f t="shared" si="67"/>
        <v>735561.63296215993</v>
      </c>
      <c r="J312" s="95"/>
      <c r="K312" s="118"/>
      <c r="L312" s="1"/>
      <c r="M312" s="1"/>
      <c r="N312" s="1"/>
    </row>
    <row r="313" spans="1:14" ht="14.25" customHeight="1">
      <c r="A313" s="1"/>
      <c r="B313" s="34">
        <v>2.4</v>
      </c>
      <c r="C313" s="81" t="s">
        <v>214</v>
      </c>
      <c r="D313" s="45"/>
      <c r="E313" s="46"/>
      <c r="F313" s="46"/>
      <c r="G313" s="82">
        <v>0.1</v>
      </c>
      <c r="H313" s="78"/>
      <c r="I313" s="79"/>
      <c r="J313" s="79"/>
      <c r="K313" s="80"/>
      <c r="L313" s="1"/>
      <c r="M313" s="1"/>
      <c r="N313" s="1"/>
    </row>
    <row r="314" spans="1:14" ht="14.25" customHeight="1">
      <c r="A314" s="1"/>
      <c r="B314" s="92" t="s">
        <v>69</v>
      </c>
      <c r="C314" s="66" t="s">
        <v>208</v>
      </c>
      <c r="D314" s="84"/>
      <c r="E314" s="66"/>
      <c r="F314" s="66"/>
      <c r="G314" s="90">
        <v>2.5000000000000001E-2</v>
      </c>
      <c r="H314" s="86"/>
      <c r="I314" s="87">
        <f t="shared" ref="I314:I316" si="68">G314*$J$302</f>
        <v>245187.21098738667</v>
      </c>
      <c r="J314" s="87"/>
      <c r="K314" s="89"/>
      <c r="L314" s="1"/>
      <c r="M314" s="1"/>
      <c r="N314" s="1"/>
    </row>
    <row r="315" spans="1:14" ht="14.25" customHeight="1">
      <c r="A315" s="1"/>
      <c r="B315" s="92" t="s">
        <v>70</v>
      </c>
      <c r="C315" s="66" t="s">
        <v>209</v>
      </c>
      <c r="D315" s="84"/>
      <c r="E315" s="66"/>
      <c r="F315" s="66"/>
      <c r="G315" s="88">
        <v>0.04</v>
      </c>
      <c r="H315" s="86"/>
      <c r="I315" s="87">
        <f t="shared" si="68"/>
        <v>392299.53757981869</v>
      </c>
      <c r="J315" s="87"/>
      <c r="K315" s="89"/>
      <c r="L315" s="1"/>
      <c r="M315" s="1"/>
      <c r="N315" s="1"/>
    </row>
    <row r="316" spans="1:14" ht="14.25" customHeight="1">
      <c r="A316" s="1"/>
      <c r="B316" s="92" t="s">
        <v>71</v>
      </c>
      <c r="C316" s="66" t="s">
        <v>210</v>
      </c>
      <c r="D316" s="84"/>
      <c r="E316" s="66"/>
      <c r="F316" s="66"/>
      <c r="G316" s="90">
        <v>3.5000000000000003E-2</v>
      </c>
      <c r="H316" s="86"/>
      <c r="I316" s="87">
        <f t="shared" si="68"/>
        <v>343262.09538234136</v>
      </c>
      <c r="J316" s="87"/>
      <c r="K316" s="89"/>
      <c r="L316" s="1"/>
      <c r="M316" s="1"/>
      <c r="N316" s="1"/>
    </row>
    <row r="317" spans="1:14" ht="14.25" customHeight="1">
      <c r="A317" s="1"/>
      <c r="B317" s="72">
        <v>3</v>
      </c>
      <c r="C317" s="73" t="s">
        <v>79</v>
      </c>
      <c r="D317" s="74">
        <v>300.26</v>
      </c>
      <c r="E317" s="73" t="s">
        <v>49</v>
      </c>
      <c r="F317" s="73"/>
      <c r="G317" s="75">
        <f>D317/9322.69</f>
        <v>3.2207442272562961E-2</v>
      </c>
      <c r="H317" s="73"/>
      <c r="I317" s="76"/>
      <c r="J317" s="76">
        <f>G317*$H$286</f>
        <v>1471235.963010676</v>
      </c>
      <c r="K317" s="77"/>
      <c r="L317" s="1"/>
      <c r="M317" s="1"/>
      <c r="N317" s="1"/>
    </row>
    <row r="318" spans="1:14" ht="14.25" customHeight="1">
      <c r="A318" s="1"/>
      <c r="B318" s="34">
        <v>3.1</v>
      </c>
      <c r="C318" s="81" t="s">
        <v>204</v>
      </c>
      <c r="D318" s="45"/>
      <c r="E318" s="46"/>
      <c r="F318" s="46"/>
      <c r="G318" s="82">
        <v>0.15</v>
      </c>
      <c r="H318" s="78"/>
      <c r="I318" s="79"/>
      <c r="J318" s="79"/>
      <c r="K318" s="80"/>
      <c r="L318" s="1"/>
      <c r="M318" s="1"/>
      <c r="N318" s="1"/>
    </row>
    <row r="319" spans="1:14" ht="14.25" customHeight="1">
      <c r="A319" s="1"/>
      <c r="B319" s="92" t="s">
        <v>150</v>
      </c>
      <c r="C319" s="117" t="s">
        <v>217</v>
      </c>
      <c r="D319" s="84"/>
      <c r="E319" s="66"/>
      <c r="F319" s="66"/>
      <c r="G319" s="90">
        <v>0.105</v>
      </c>
      <c r="H319" s="86"/>
      <c r="I319" s="87">
        <f t="shared" ref="I319:I320" si="69">G319*$J$317</f>
        <v>154479.77611612098</v>
      </c>
      <c r="J319" s="95"/>
      <c r="K319" s="118"/>
      <c r="L319" s="1"/>
      <c r="M319" s="1"/>
      <c r="N319" s="1"/>
    </row>
    <row r="320" spans="1:14" ht="14.25" customHeight="1">
      <c r="A320" s="1"/>
      <c r="B320" s="92" t="s">
        <v>151</v>
      </c>
      <c r="C320" s="66" t="s">
        <v>206</v>
      </c>
      <c r="D320" s="84"/>
      <c r="E320" s="66"/>
      <c r="F320" s="66"/>
      <c r="G320" s="90">
        <v>4.4999999999999998E-2</v>
      </c>
      <c r="H320" s="86"/>
      <c r="I320" s="87">
        <f t="shared" si="69"/>
        <v>66205.618335480423</v>
      </c>
      <c r="J320" s="95"/>
      <c r="K320" s="118"/>
      <c r="L320" s="1"/>
      <c r="M320" s="1"/>
      <c r="N320" s="1"/>
    </row>
    <row r="321" spans="1:14" ht="14.25" customHeight="1">
      <c r="A321" s="1"/>
      <c r="B321" s="34">
        <v>3.2</v>
      </c>
      <c r="C321" s="81" t="s">
        <v>207</v>
      </c>
      <c r="D321" s="45"/>
      <c r="E321" s="46"/>
      <c r="F321" s="46"/>
      <c r="G321" s="82">
        <v>0.5</v>
      </c>
      <c r="H321" s="78"/>
      <c r="I321" s="79"/>
      <c r="J321" s="79"/>
      <c r="K321" s="80"/>
      <c r="L321" s="1"/>
      <c r="M321" s="1"/>
      <c r="N321" s="1"/>
    </row>
    <row r="322" spans="1:14" ht="14.25" customHeight="1">
      <c r="A322" s="1"/>
      <c r="B322" s="92" t="s">
        <v>153</v>
      </c>
      <c r="C322" s="66" t="s">
        <v>208</v>
      </c>
      <c r="D322" s="84"/>
      <c r="E322" s="66"/>
      <c r="F322" s="66"/>
      <c r="G322" s="90">
        <v>0.125</v>
      </c>
      <c r="H322" s="86"/>
      <c r="I322" s="87">
        <f t="shared" ref="I322:I324" si="70">G322*$J$317</f>
        <v>183904.4953763345</v>
      </c>
      <c r="J322" s="87"/>
      <c r="K322" s="89"/>
      <c r="L322" s="1"/>
      <c r="M322" s="1"/>
      <c r="N322" s="1"/>
    </row>
    <row r="323" spans="1:14" ht="14.25" customHeight="1">
      <c r="A323" s="1"/>
      <c r="B323" s="92" t="s">
        <v>154</v>
      </c>
      <c r="C323" s="66" t="s">
        <v>209</v>
      </c>
      <c r="D323" s="84"/>
      <c r="E323" s="66"/>
      <c r="F323" s="66"/>
      <c r="G323" s="88">
        <v>0.2</v>
      </c>
      <c r="H323" s="86"/>
      <c r="I323" s="87">
        <f t="shared" si="70"/>
        <v>294247.19260213518</v>
      </c>
      <c r="J323" s="87"/>
      <c r="K323" s="89"/>
      <c r="L323" s="1"/>
      <c r="M323" s="1"/>
      <c r="N323" s="1"/>
    </row>
    <row r="324" spans="1:14" ht="14.25" customHeight="1">
      <c r="A324" s="1"/>
      <c r="B324" s="92" t="s">
        <v>155</v>
      </c>
      <c r="C324" s="66" t="s">
        <v>210</v>
      </c>
      <c r="D324" s="84"/>
      <c r="E324" s="66"/>
      <c r="F324" s="66"/>
      <c r="G324" s="90">
        <v>0.17499999999999999</v>
      </c>
      <c r="H324" s="86"/>
      <c r="I324" s="87">
        <f t="shared" si="70"/>
        <v>257466.29352686828</v>
      </c>
      <c r="J324" s="87"/>
      <c r="K324" s="89"/>
      <c r="L324" s="1"/>
      <c r="M324" s="1"/>
      <c r="N324" s="1"/>
    </row>
    <row r="325" spans="1:14" ht="14.25" customHeight="1">
      <c r="A325" s="1"/>
      <c r="B325" s="34">
        <v>3.3</v>
      </c>
      <c r="C325" s="81" t="s">
        <v>211</v>
      </c>
      <c r="D325" s="45"/>
      <c r="E325" s="46"/>
      <c r="F325" s="46"/>
      <c r="G325" s="82">
        <v>0.25</v>
      </c>
      <c r="H325" s="78"/>
      <c r="I325" s="79"/>
      <c r="J325" s="79"/>
      <c r="K325" s="80"/>
      <c r="L325" s="1"/>
      <c r="M325" s="1"/>
      <c r="N325" s="1"/>
    </row>
    <row r="326" spans="1:14" ht="14.25" customHeight="1">
      <c r="A326" s="1"/>
      <c r="B326" s="92" t="s">
        <v>218</v>
      </c>
      <c r="C326" s="66" t="s">
        <v>212</v>
      </c>
      <c r="D326" s="84"/>
      <c r="E326" s="66"/>
      <c r="F326" s="66"/>
      <c r="G326" s="90">
        <v>0.17499999999999999</v>
      </c>
      <c r="H326" s="86"/>
      <c r="I326" s="87">
        <f t="shared" ref="I326:I327" si="71">G326*$J$317</f>
        <v>257466.29352686828</v>
      </c>
      <c r="J326" s="95"/>
      <c r="K326" s="118"/>
      <c r="L326" s="1"/>
      <c r="M326" s="1"/>
      <c r="N326" s="1"/>
    </row>
    <row r="327" spans="1:14" ht="14.25" customHeight="1">
      <c r="A327" s="1"/>
      <c r="B327" s="92" t="s">
        <v>219</v>
      </c>
      <c r="C327" s="66" t="s">
        <v>213</v>
      </c>
      <c r="D327" s="84"/>
      <c r="E327" s="66"/>
      <c r="F327" s="66"/>
      <c r="G327" s="90">
        <v>7.4999999999999997E-2</v>
      </c>
      <c r="H327" s="86"/>
      <c r="I327" s="87">
        <f t="shared" si="71"/>
        <v>110342.6972258007</v>
      </c>
      <c r="J327" s="95"/>
      <c r="K327" s="118"/>
      <c r="L327" s="1"/>
      <c r="M327" s="1"/>
      <c r="N327" s="1"/>
    </row>
    <row r="328" spans="1:14" ht="14.25" customHeight="1">
      <c r="A328" s="1"/>
      <c r="B328" s="34">
        <v>3.4</v>
      </c>
      <c r="C328" s="81" t="s">
        <v>214</v>
      </c>
      <c r="D328" s="45"/>
      <c r="E328" s="46"/>
      <c r="F328" s="46"/>
      <c r="G328" s="82">
        <v>0.1</v>
      </c>
      <c r="H328" s="78"/>
      <c r="I328" s="79"/>
      <c r="J328" s="79"/>
      <c r="K328" s="80"/>
      <c r="L328" s="1"/>
      <c r="M328" s="1"/>
      <c r="N328" s="1"/>
    </row>
    <row r="329" spans="1:14" ht="14.25" customHeight="1">
      <c r="A329" s="1"/>
      <c r="B329" s="92" t="s">
        <v>81</v>
      </c>
      <c r="C329" s="66" t="s">
        <v>208</v>
      </c>
      <c r="D329" s="84"/>
      <c r="E329" s="66"/>
      <c r="F329" s="66"/>
      <c r="G329" s="90">
        <v>2.5000000000000001E-2</v>
      </c>
      <c r="H329" s="86"/>
      <c r="I329" s="87">
        <f t="shared" ref="I329:I331" si="72">G329*$J$317</f>
        <v>36780.899075266898</v>
      </c>
      <c r="J329" s="87"/>
      <c r="K329" s="89"/>
      <c r="L329" s="1"/>
      <c r="M329" s="1"/>
      <c r="N329" s="1"/>
    </row>
    <row r="330" spans="1:14" ht="14.25" customHeight="1">
      <c r="A330" s="1"/>
      <c r="B330" s="92" t="s">
        <v>82</v>
      </c>
      <c r="C330" s="66" t="s">
        <v>209</v>
      </c>
      <c r="D330" s="84"/>
      <c r="E330" s="66"/>
      <c r="F330" s="66"/>
      <c r="G330" s="88">
        <v>0.04</v>
      </c>
      <c r="H330" s="86"/>
      <c r="I330" s="87">
        <f t="shared" si="72"/>
        <v>58849.438520427037</v>
      </c>
      <c r="J330" s="87"/>
      <c r="K330" s="89"/>
      <c r="L330" s="1"/>
      <c r="M330" s="1"/>
      <c r="N330" s="1"/>
    </row>
    <row r="331" spans="1:14" ht="14.25" customHeight="1">
      <c r="A331" s="1"/>
      <c r="B331" s="92" t="s">
        <v>83</v>
      </c>
      <c r="C331" s="66" t="s">
        <v>210</v>
      </c>
      <c r="D331" s="84"/>
      <c r="E331" s="66"/>
      <c r="F331" s="66"/>
      <c r="G331" s="90">
        <v>3.5000000000000003E-2</v>
      </c>
      <c r="H331" s="86"/>
      <c r="I331" s="87">
        <f t="shared" si="72"/>
        <v>51493.258705373664</v>
      </c>
      <c r="J331" s="87"/>
      <c r="K331" s="89"/>
      <c r="L331" s="1"/>
      <c r="M331" s="1"/>
      <c r="N331" s="1"/>
    </row>
    <row r="332" spans="1:14" ht="14.25" customHeight="1">
      <c r="A332" s="1"/>
      <c r="B332" s="72">
        <v>4</v>
      </c>
      <c r="C332" s="73" t="s">
        <v>91</v>
      </c>
      <c r="D332" s="74">
        <v>3354</v>
      </c>
      <c r="E332" s="73" t="s">
        <v>49</v>
      </c>
      <c r="F332" s="73"/>
      <c r="G332" s="75">
        <f>D332/9322.69</f>
        <v>0.35976740618855713</v>
      </c>
      <c r="H332" s="73"/>
      <c r="I332" s="76"/>
      <c r="J332" s="76">
        <f>G332*$H$286</f>
        <v>16434175.11469329</v>
      </c>
      <c r="K332" s="77"/>
      <c r="L332" s="1"/>
      <c r="M332" s="1"/>
      <c r="N332" s="1"/>
    </row>
    <row r="333" spans="1:14" ht="14.25" customHeight="1">
      <c r="A333" s="1"/>
      <c r="B333" s="34">
        <v>4.0999999999999996</v>
      </c>
      <c r="C333" s="81" t="s">
        <v>204</v>
      </c>
      <c r="D333" s="45"/>
      <c r="E333" s="46"/>
      <c r="F333" s="46"/>
      <c r="G333" s="82">
        <v>0.15</v>
      </c>
      <c r="H333" s="78"/>
      <c r="I333" s="79"/>
      <c r="J333" s="79"/>
      <c r="K333" s="80"/>
      <c r="L333" s="1"/>
      <c r="M333" s="1"/>
      <c r="N333" s="1"/>
    </row>
    <row r="334" spans="1:14" ht="14.25" customHeight="1">
      <c r="A334" s="1"/>
      <c r="B334" s="92" t="s">
        <v>156</v>
      </c>
      <c r="C334" s="117" t="s">
        <v>217</v>
      </c>
      <c r="D334" s="84"/>
      <c r="E334" s="66"/>
      <c r="F334" s="66"/>
      <c r="G334" s="90">
        <v>0.105</v>
      </c>
      <c r="H334" s="86"/>
      <c r="I334" s="87">
        <f t="shared" ref="I334:I335" si="73">G334*$J$332</f>
        <v>1725588.3870427953</v>
      </c>
      <c r="J334" s="95"/>
      <c r="K334" s="118"/>
      <c r="L334" s="1"/>
      <c r="M334" s="1"/>
      <c r="N334" s="1"/>
    </row>
    <row r="335" spans="1:14" ht="14.25" customHeight="1">
      <c r="A335" s="1"/>
      <c r="B335" s="92" t="s">
        <v>157</v>
      </c>
      <c r="C335" s="66" t="s">
        <v>206</v>
      </c>
      <c r="D335" s="84"/>
      <c r="E335" s="66"/>
      <c r="F335" s="66"/>
      <c r="G335" s="90">
        <v>4.4999999999999998E-2</v>
      </c>
      <c r="H335" s="86"/>
      <c r="I335" s="87">
        <f t="shared" si="73"/>
        <v>739537.88016119797</v>
      </c>
      <c r="J335" s="95"/>
      <c r="K335" s="118"/>
      <c r="L335" s="1"/>
      <c r="M335" s="1"/>
      <c r="N335" s="1"/>
    </row>
    <row r="336" spans="1:14" ht="14.25" customHeight="1">
      <c r="A336" s="1"/>
      <c r="B336" s="34">
        <v>4.2</v>
      </c>
      <c r="C336" s="81" t="s">
        <v>207</v>
      </c>
      <c r="D336" s="45"/>
      <c r="E336" s="46"/>
      <c r="F336" s="46"/>
      <c r="G336" s="82">
        <v>0.5</v>
      </c>
      <c r="H336" s="78"/>
      <c r="I336" s="79"/>
      <c r="J336" s="79"/>
      <c r="K336" s="80"/>
      <c r="L336" s="1"/>
      <c r="M336" s="1"/>
      <c r="N336" s="1"/>
    </row>
    <row r="337" spans="1:14" ht="14.25" customHeight="1">
      <c r="A337" s="1"/>
      <c r="B337" s="92" t="s">
        <v>159</v>
      </c>
      <c r="C337" s="66" t="s">
        <v>208</v>
      </c>
      <c r="D337" s="84"/>
      <c r="E337" s="66"/>
      <c r="F337" s="66"/>
      <c r="G337" s="90">
        <v>0.125</v>
      </c>
      <c r="H337" s="86"/>
      <c r="I337" s="87">
        <f t="shared" ref="I337:I339" si="74">G337*$J$332</f>
        <v>2054271.8893366612</v>
      </c>
      <c r="J337" s="87"/>
      <c r="K337" s="89"/>
      <c r="L337" s="1"/>
      <c r="M337" s="1"/>
      <c r="N337" s="1"/>
    </row>
    <row r="338" spans="1:14" ht="14.25" customHeight="1">
      <c r="A338" s="1"/>
      <c r="B338" s="92" t="s">
        <v>160</v>
      </c>
      <c r="C338" s="66" t="s">
        <v>209</v>
      </c>
      <c r="D338" s="84"/>
      <c r="E338" s="66"/>
      <c r="F338" s="66"/>
      <c r="G338" s="88">
        <v>0.2</v>
      </c>
      <c r="H338" s="86"/>
      <c r="I338" s="87">
        <f t="shared" si="74"/>
        <v>3286835.022938658</v>
      </c>
      <c r="J338" s="87"/>
      <c r="K338" s="89"/>
      <c r="L338" s="1"/>
      <c r="M338" s="1"/>
      <c r="N338" s="1"/>
    </row>
    <row r="339" spans="1:14" ht="14.25" customHeight="1">
      <c r="A339" s="1"/>
      <c r="B339" s="92" t="s">
        <v>161</v>
      </c>
      <c r="C339" s="66" t="s">
        <v>210</v>
      </c>
      <c r="D339" s="84"/>
      <c r="E339" s="66"/>
      <c r="F339" s="66"/>
      <c r="G339" s="90">
        <v>0.17499999999999999</v>
      </c>
      <c r="H339" s="86"/>
      <c r="I339" s="87">
        <f t="shared" si="74"/>
        <v>2875980.6450713254</v>
      </c>
      <c r="J339" s="87"/>
      <c r="K339" s="89"/>
      <c r="L339" s="1"/>
      <c r="M339" s="1"/>
      <c r="N339" s="1"/>
    </row>
    <row r="340" spans="1:14" ht="14.25" customHeight="1">
      <c r="A340" s="1"/>
      <c r="B340" s="34">
        <v>4.3</v>
      </c>
      <c r="C340" s="81" t="s">
        <v>211</v>
      </c>
      <c r="D340" s="45"/>
      <c r="E340" s="46"/>
      <c r="F340" s="46"/>
      <c r="G340" s="82">
        <v>0.25</v>
      </c>
      <c r="H340" s="78"/>
      <c r="I340" s="79"/>
      <c r="J340" s="79"/>
      <c r="K340" s="80"/>
      <c r="L340" s="1"/>
      <c r="M340" s="1"/>
      <c r="N340" s="1"/>
    </row>
    <row r="341" spans="1:14" ht="14.25" customHeight="1">
      <c r="A341" s="1"/>
      <c r="B341" s="92" t="s">
        <v>220</v>
      </c>
      <c r="C341" s="66" t="s">
        <v>212</v>
      </c>
      <c r="D341" s="84"/>
      <c r="E341" s="66"/>
      <c r="F341" s="66"/>
      <c r="G341" s="90">
        <v>0.17499999999999999</v>
      </c>
      <c r="H341" s="86"/>
      <c r="I341" s="87">
        <f t="shared" ref="I341:I342" si="75">G341*$J$332</f>
        <v>2875980.6450713254</v>
      </c>
      <c r="J341" s="95"/>
      <c r="K341" s="118"/>
      <c r="L341" s="1"/>
      <c r="M341" s="1"/>
      <c r="N341" s="1"/>
    </row>
    <row r="342" spans="1:14" ht="14.25" customHeight="1">
      <c r="A342" s="1"/>
      <c r="B342" s="92" t="s">
        <v>221</v>
      </c>
      <c r="C342" s="66" t="s">
        <v>213</v>
      </c>
      <c r="D342" s="84"/>
      <c r="E342" s="66"/>
      <c r="F342" s="66"/>
      <c r="G342" s="90">
        <v>7.4999999999999997E-2</v>
      </c>
      <c r="H342" s="86"/>
      <c r="I342" s="87">
        <f t="shared" si="75"/>
        <v>1232563.1336019966</v>
      </c>
      <c r="J342" s="95"/>
      <c r="K342" s="118"/>
      <c r="L342" s="1"/>
      <c r="M342" s="1"/>
      <c r="N342" s="1"/>
    </row>
    <row r="343" spans="1:14" ht="14.25" customHeight="1">
      <c r="A343" s="1"/>
      <c r="B343" s="34">
        <v>4.4000000000000004</v>
      </c>
      <c r="C343" s="81" t="s">
        <v>214</v>
      </c>
      <c r="D343" s="45"/>
      <c r="E343" s="46"/>
      <c r="F343" s="46"/>
      <c r="G343" s="82">
        <v>0.1</v>
      </c>
      <c r="H343" s="78"/>
      <c r="I343" s="79"/>
      <c r="J343" s="79"/>
      <c r="K343" s="80"/>
      <c r="L343" s="1"/>
      <c r="M343" s="1"/>
      <c r="N343" s="1"/>
    </row>
    <row r="344" spans="1:14" ht="14.25" customHeight="1">
      <c r="A344" s="1"/>
      <c r="B344" s="92" t="s">
        <v>93</v>
      </c>
      <c r="C344" s="66" t="s">
        <v>208</v>
      </c>
      <c r="D344" s="84"/>
      <c r="E344" s="66"/>
      <c r="F344" s="66"/>
      <c r="G344" s="90">
        <v>2.5000000000000001E-2</v>
      </c>
      <c r="H344" s="86"/>
      <c r="I344" s="87">
        <f t="shared" ref="I344:I346" si="76">G344*$J$332</f>
        <v>410854.37786733225</v>
      </c>
      <c r="J344" s="87"/>
      <c r="K344" s="89"/>
      <c r="L344" s="1"/>
      <c r="M344" s="1"/>
      <c r="N344" s="1"/>
    </row>
    <row r="345" spans="1:14" ht="14.25" customHeight="1">
      <c r="A345" s="1"/>
      <c r="B345" s="92" t="s">
        <v>94</v>
      </c>
      <c r="C345" s="66" t="s">
        <v>209</v>
      </c>
      <c r="D345" s="84"/>
      <c r="E345" s="66"/>
      <c r="F345" s="66"/>
      <c r="G345" s="88">
        <v>0.04</v>
      </c>
      <c r="H345" s="86"/>
      <c r="I345" s="87">
        <f t="shared" si="76"/>
        <v>657367.00458773156</v>
      </c>
      <c r="J345" s="87"/>
      <c r="K345" s="89"/>
      <c r="L345" s="1"/>
      <c r="M345" s="1"/>
      <c r="N345" s="1"/>
    </row>
    <row r="346" spans="1:14" ht="14.25" customHeight="1">
      <c r="A346" s="1"/>
      <c r="B346" s="92" t="s">
        <v>95</v>
      </c>
      <c r="C346" s="66" t="s">
        <v>210</v>
      </c>
      <c r="D346" s="84"/>
      <c r="E346" s="66"/>
      <c r="F346" s="66"/>
      <c r="G346" s="90">
        <v>3.5000000000000003E-2</v>
      </c>
      <c r="H346" s="86"/>
      <c r="I346" s="87">
        <f t="shared" si="76"/>
        <v>575196.12901426514</v>
      </c>
      <c r="J346" s="87"/>
      <c r="K346" s="89"/>
      <c r="L346" s="1"/>
      <c r="M346" s="1"/>
      <c r="N346" s="1"/>
    </row>
    <row r="347" spans="1:14" ht="14.25" customHeight="1">
      <c r="A347" s="1"/>
      <c r="B347" s="72">
        <v>5</v>
      </c>
      <c r="C347" s="73" t="s">
        <v>103</v>
      </c>
      <c r="D347" s="74">
        <v>372</v>
      </c>
      <c r="E347" s="73" t="s">
        <v>49</v>
      </c>
      <c r="F347" s="73"/>
      <c r="G347" s="75">
        <f>D347/9322.69</f>
        <v>3.9902646124670024E-2</v>
      </c>
      <c r="H347" s="73"/>
      <c r="I347" s="76"/>
      <c r="J347" s="76">
        <f>G347*$H$286</f>
        <v>1822752.8749749267</v>
      </c>
      <c r="K347" s="77"/>
      <c r="L347" s="1"/>
      <c r="M347" s="1"/>
      <c r="N347" s="1"/>
    </row>
    <row r="348" spans="1:14" ht="14.25" customHeight="1">
      <c r="A348" s="1"/>
      <c r="B348" s="34">
        <v>5.0999999999999996</v>
      </c>
      <c r="C348" s="81" t="s">
        <v>204</v>
      </c>
      <c r="D348" s="45"/>
      <c r="E348" s="46"/>
      <c r="F348" s="46"/>
      <c r="G348" s="82">
        <v>0.25</v>
      </c>
      <c r="H348" s="78"/>
      <c r="I348" s="79"/>
      <c r="J348" s="79"/>
      <c r="K348" s="168"/>
      <c r="L348" s="1"/>
      <c r="M348" s="1"/>
      <c r="N348" s="1"/>
    </row>
    <row r="349" spans="1:14" ht="14.25" customHeight="1">
      <c r="A349" s="1"/>
      <c r="B349" s="119"/>
      <c r="C349" s="94" t="s">
        <v>368</v>
      </c>
      <c r="D349" s="84"/>
      <c r="E349" s="66"/>
      <c r="F349" s="66"/>
      <c r="G349" s="120"/>
      <c r="H349" s="86"/>
      <c r="I349" s="87"/>
      <c r="J349" s="87"/>
      <c r="K349" s="169"/>
      <c r="L349" s="1"/>
      <c r="M349" s="1"/>
      <c r="N349" s="1"/>
    </row>
    <row r="350" spans="1:14" ht="14.25" customHeight="1">
      <c r="A350" s="1"/>
      <c r="B350" s="92" t="s">
        <v>163</v>
      </c>
      <c r="C350" s="117" t="s">
        <v>223</v>
      </c>
      <c r="D350" s="84"/>
      <c r="E350" s="66"/>
      <c r="F350" s="121"/>
      <c r="G350" s="90">
        <v>5.5E-2</v>
      </c>
      <c r="H350" s="86"/>
      <c r="I350" s="95">
        <f t="shared" ref="I350:I351" si="77">G350*$J$347</f>
        <v>100251.40812362097</v>
      </c>
      <c r="J350" s="95"/>
      <c r="K350" s="169"/>
      <c r="L350" s="1"/>
      <c r="M350" s="1"/>
      <c r="N350" s="1"/>
    </row>
    <row r="351" spans="1:14" ht="14.25" customHeight="1">
      <c r="A351" s="1"/>
      <c r="B351" s="92" t="s">
        <v>164</v>
      </c>
      <c r="C351" s="66" t="s">
        <v>206</v>
      </c>
      <c r="D351" s="84"/>
      <c r="E351" s="66"/>
      <c r="F351" s="121"/>
      <c r="G351" s="90">
        <v>1.4999999999999999E-2</v>
      </c>
      <c r="H351" s="86"/>
      <c r="I351" s="95">
        <f t="shared" si="77"/>
        <v>27341.293124623899</v>
      </c>
      <c r="J351" s="95"/>
      <c r="K351" s="169"/>
      <c r="L351" s="1"/>
      <c r="M351" s="1"/>
      <c r="N351" s="1"/>
    </row>
    <row r="352" spans="1:14" ht="14.25" customHeight="1">
      <c r="A352" s="1"/>
      <c r="B352" s="119"/>
      <c r="C352" s="94" t="s">
        <v>369</v>
      </c>
      <c r="D352" s="84"/>
      <c r="E352" s="66"/>
      <c r="F352" s="121"/>
      <c r="G352" s="120"/>
      <c r="H352" s="86"/>
      <c r="I352" s="95"/>
      <c r="J352" s="87"/>
      <c r="K352" s="169"/>
      <c r="L352" s="1"/>
      <c r="M352" s="1"/>
      <c r="N352" s="1"/>
    </row>
    <row r="353" spans="1:14" ht="14.25" customHeight="1">
      <c r="A353" s="1"/>
      <c r="B353" s="92" t="s">
        <v>163</v>
      </c>
      <c r="C353" s="117" t="s">
        <v>223</v>
      </c>
      <c r="D353" s="84"/>
      <c r="E353" s="66"/>
      <c r="F353" s="121"/>
      <c r="G353" s="90">
        <v>3.2500000000000001E-2</v>
      </c>
      <c r="H353" s="86"/>
      <c r="I353" s="95">
        <f t="shared" ref="I353:I354" si="78">G353*$J$347</f>
        <v>59239.468436685122</v>
      </c>
      <c r="J353" s="95"/>
      <c r="K353" s="169"/>
      <c r="L353" s="1"/>
      <c r="M353" s="1"/>
      <c r="N353" s="1"/>
    </row>
    <row r="354" spans="1:14" ht="14.25" customHeight="1">
      <c r="A354" s="1"/>
      <c r="B354" s="92" t="s">
        <v>164</v>
      </c>
      <c r="C354" s="66" t="s">
        <v>206</v>
      </c>
      <c r="D354" s="84"/>
      <c r="E354" s="66"/>
      <c r="F354" s="121"/>
      <c r="G354" s="90">
        <v>1.2500000000000001E-2</v>
      </c>
      <c r="H354" s="86"/>
      <c r="I354" s="95">
        <f t="shared" si="78"/>
        <v>22784.410937186585</v>
      </c>
      <c r="J354" s="95"/>
      <c r="K354" s="169"/>
      <c r="L354" s="1"/>
      <c r="M354" s="1"/>
      <c r="N354" s="1"/>
    </row>
    <row r="355" spans="1:14" ht="14.25" customHeight="1">
      <c r="A355" s="1"/>
      <c r="B355" s="119"/>
      <c r="C355" s="94" t="s">
        <v>370</v>
      </c>
      <c r="D355" s="84"/>
      <c r="E355" s="66"/>
      <c r="F355" s="121"/>
      <c r="G355" s="120"/>
      <c r="H355" s="86"/>
      <c r="I355" s="95"/>
      <c r="J355" s="87"/>
      <c r="K355" s="169"/>
      <c r="L355" s="1"/>
      <c r="M355" s="1"/>
      <c r="N355" s="1"/>
    </row>
    <row r="356" spans="1:14" ht="14.25" customHeight="1">
      <c r="A356" s="1"/>
      <c r="B356" s="92" t="s">
        <v>163</v>
      </c>
      <c r="C356" s="117" t="s">
        <v>223</v>
      </c>
      <c r="D356" s="84"/>
      <c r="E356" s="66"/>
      <c r="F356" s="121"/>
      <c r="G356" s="90">
        <v>3.2500000000000001E-2</v>
      </c>
      <c r="H356" s="86"/>
      <c r="I356" s="95">
        <f t="shared" ref="I356:I357" si="79">G356*$J$347</f>
        <v>59239.468436685122</v>
      </c>
      <c r="J356" s="95"/>
      <c r="K356" s="169"/>
      <c r="L356" s="1"/>
      <c r="M356" s="1"/>
      <c r="N356" s="1"/>
    </row>
    <row r="357" spans="1:14" ht="14.25" customHeight="1">
      <c r="A357" s="1"/>
      <c r="B357" s="92" t="s">
        <v>164</v>
      </c>
      <c r="C357" s="66" t="s">
        <v>206</v>
      </c>
      <c r="D357" s="84"/>
      <c r="E357" s="66"/>
      <c r="F357" s="121"/>
      <c r="G357" s="90">
        <v>1.2500000000000001E-2</v>
      </c>
      <c r="H357" s="86"/>
      <c r="I357" s="95">
        <f t="shared" si="79"/>
        <v>22784.410937186585</v>
      </c>
      <c r="J357" s="95"/>
      <c r="K357" s="169"/>
      <c r="L357" s="1"/>
      <c r="M357" s="1"/>
      <c r="N357" s="1"/>
    </row>
    <row r="358" spans="1:14" ht="14.25" customHeight="1">
      <c r="A358" s="1"/>
      <c r="B358" s="119"/>
      <c r="C358" s="94" t="s">
        <v>371</v>
      </c>
      <c r="D358" s="84"/>
      <c r="E358" s="66"/>
      <c r="F358" s="121"/>
      <c r="G358" s="120"/>
      <c r="H358" s="86"/>
      <c r="I358" s="95"/>
      <c r="J358" s="87"/>
      <c r="K358" s="169"/>
      <c r="L358" s="1"/>
      <c r="M358" s="1"/>
      <c r="N358" s="1"/>
    </row>
    <row r="359" spans="1:14" ht="14.25" customHeight="1">
      <c r="A359" s="1"/>
      <c r="B359" s="92" t="s">
        <v>163</v>
      </c>
      <c r="C359" s="117" t="s">
        <v>223</v>
      </c>
      <c r="D359" s="84"/>
      <c r="E359" s="66"/>
      <c r="F359" s="121"/>
      <c r="G359" s="90">
        <v>3.2500000000000001E-2</v>
      </c>
      <c r="H359" s="86"/>
      <c r="I359" s="95">
        <f t="shared" ref="I359:I360" si="80">G359*$J$347</f>
        <v>59239.468436685122</v>
      </c>
      <c r="J359" s="95"/>
      <c r="K359" s="169"/>
      <c r="L359" s="1"/>
      <c r="M359" s="1"/>
      <c r="N359" s="1"/>
    </row>
    <row r="360" spans="1:14" ht="14.25" customHeight="1">
      <c r="A360" s="1"/>
      <c r="B360" s="92" t="s">
        <v>164</v>
      </c>
      <c r="C360" s="66" t="s">
        <v>206</v>
      </c>
      <c r="D360" s="84"/>
      <c r="E360" s="66"/>
      <c r="F360" s="121"/>
      <c r="G360" s="90">
        <v>1.2500000000000001E-2</v>
      </c>
      <c r="H360" s="86"/>
      <c r="I360" s="95">
        <f t="shared" si="80"/>
        <v>22784.410937186585</v>
      </c>
      <c r="J360" s="95"/>
      <c r="K360" s="169"/>
      <c r="L360" s="1"/>
      <c r="M360" s="1"/>
      <c r="N360" s="1"/>
    </row>
    <row r="361" spans="1:14" ht="14.25" customHeight="1">
      <c r="A361" s="1"/>
      <c r="B361" s="119"/>
      <c r="C361" s="94" t="s">
        <v>372</v>
      </c>
      <c r="D361" s="84"/>
      <c r="E361" s="66"/>
      <c r="F361" s="121"/>
      <c r="G361" s="120"/>
      <c r="H361" s="86"/>
      <c r="I361" s="95"/>
      <c r="J361" s="87"/>
      <c r="K361" s="169"/>
      <c r="L361" s="1"/>
      <c r="M361" s="1"/>
      <c r="N361" s="1"/>
    </row>
    <row r="362" spans="1:14" ht="14.25" customHeight="1">
      <c r="A362" s="1"/>
      <c r="B362" s="92" t="s">
        <v>163</v>
      </c>
      <c r="C362" s="117" t="s">
        <v>223</v>
      </c>
      <c r="D362" s="84"/>
      <c r="E362" s="66"/>
      <c r="F362" s="121"/>
      <c r="G362" s="90">
        <v>3.2500000000000001E-2</v>
      </c>
      <c r="H362" s="86"/>
      <c r="I362" s="95">
        <f t="shared" ref="I362:I363" si="81">G362*$J$347</f>
        <v>59239.468436685122</v>
      </c>
      <c r="J362" s="95"/>
      <c r="K362" s="169"/>
      <c r="L362" s="1"/>
      <c r="M362" s="1"/>
      <c r="N362" s="1"/>
    </row>
    <row r="363" spans="1:14" ht="14.25" customHeight="1">
      <c r="A363" s="1"/>
      <c r="B363" s="92" t="s">
        <v>164</v>
      </c>
      <c r="C363" s="66" t="s">
        <v>206</v>
      </c>
      <c r="D363" s="84"/>
      <c r="E363" s="66"/>
      <c r="F363" s="121"/>
      <c r="G363" s="90">
        <v>1.2500000000000001E-2</v>
      </c>
      <c r="H363" s="86"/>
      <c r="I363" s="95">
        <f t="shared" si="81"/>
        <v>22784.410937186585</v>
      </c>
      <c r="J363" s="95"/>
      <c r="K363" s="169"/>
      <c r="L363" s="1"/>
      <c r="M363" s="1"/>
      <c r="N363" s="1"/>
    </row>
    <row r="364" spans="1:14" ht="14.25" customHeight="1">
      <c r="A364" s="1"/>
      <c r="B364" s="34">
        <v>5.2</v>
      </c>
      <c r="C364" s="81" t="s">
        <v>207</v>
      </c>
      <c r="D364" s="45"/>
      <c r="E364" s="46"/>
      <c r="F364" s="46"/>
      <c r="G364" s="82">
        <v>0.4</v>
      </c>
      <c r="H364" s="78"/>
      <c r="I364" s="79"/>
      <c r="J364" s="79"/>
      <c r="K364" s="168"/>
      <c r="L364" s="1"/>
      <c r="M364" s="1"/>
      <c r="N364" s="1"/>
    </row>
    <row r="365" spans="1:14" ht="14.25" customHeight="1">
      <c r="A365" s="1"/>
      <c r="B365" s="119"/>
      <c r="C365" s="94" t="s">
        <v>373</v>
      </c>
      <c r="D365" s="84"/>
      <c r="E365" s="66"/>
      <c r="F365" s="66"/>
      <c r="G365" s="120"/>
      <c r="H365" s="86"/>
      <c r="I365" s="87"/>
      <c r="J365" s="87"/>
      <c r="K365" s="169"/>
      <c r="L365" s="1"/>
      <c r="M365" s="1"/>
      <c r="N365" s="1"/>
    </row>
    <row r="366" spans="1:14" ht="14.25" customHeight="1">
      <c r="A366" s="1"/>
      <c r="B366" s="92" t="s">
        <v>172</v>
      </c>
      <c r="C366" s="66" t="s">
        <v>208</v>
      </c>
      <c r="D366" s="84"/>
      <c r="E366" s="66"/>
      <c r="F366" s="122"/>
      <c r="G366" s="90">
        <v>1.4999999999999999E-2</v>
      </c>
      <c r="H366" s="86"/>
      <c r="I366" s="95">
        <f t="shared" ref="I366:I368" si="82">G366*$J$347</f>
        <v>27341.293124623899</v>
      </c>
      <c r="J366" s="87"/>
      <c r="K366" s="169"/>
      <c r="L366" s="1"/>
      <c r="M366" s="1"/>
      <c r="N366" s="1"/>
    </row>
    <row r="367" spans="1:14" ht="14.25" customHeight="1">
      <c r="A367" s="1"/>
      <c r="B367" s="92" t="s">
        <v>173</v>
      </c>
      <c r="C367" s="66" t="s">
        <v>209</v>
      </c>
      <c r="D367" s="84"/>
      <c r="E367" s="66"/>
      <c r="F367" s="122"/>
      <c r="G367" s="90">
        <v>2.5000000000000001E-2</v>
      </c>
      <c r="H367" s="86"/>
      <c r="I367" s="95">
        <f t="shared" si="82"/>
        <v>45568.82187437317</v>
      </c>
      <c r="J367" s="87"/>
      <c r="K367" s="169"/>
      <c r="L367" s="1"/>
      <c r="M367" s="1"/>
      <c r="N367" s="1"/>
    </row>
    <row r="368" spans="1:14" ht="14.25" customHeight="1">
      <c r="A368" s="1"/>
      <c r="B368" s="92" t="s">
        <v>174</v>
      </c>
      <c r="C368" s="66" t="s">
        <v>210</v>
      </c>
      <c r="D368" s="84"/>
      <c r="E368" s="66"/>
      <c r="F368" s="122"/>
      <c r="G368" s="90">
        <v>2.5000000000000001E-2</v>
      </c>
      <c r="H368" s="86"/>
      <c r="I368" s="95">
        <f t="shared" si="82"/>
        <v>45568.82187437317</v>
      </c>
      <c r="J368" s="87"/>
      <c r="K368" s="169"/>
      <c r="L368" s="1"/>
      <c r="M368" s="1"/>
      <c r="N368" s="1"/>
    </row>
    <row r="369" spans="1:14" ht="14.25" customHeight="1">
      <c r="A369" s="1"/>
      <c r="B369" s="119"/>
      <c r="C369" s="94" t="s">
        <v>374</v>
      </c>
      <c r="D369" s="84"/>
      <c r="E369" s="66"/>
      <c r="F369" s="122"/>
      <c r="G369" s="123"/>
      <c r="H369" s="86"/>
      <c r="I369" s="95"/>
      <c r="J369" s="87"/>
      <c r="K369" s="169"/>
      <c r="L369" s="1"/>
      <c r="M369" s="1"/>
      <c r="N369" s="1"/>
    </row>
    <row r="370" spans="1:14" ht="14.25" customHeight="1">
      <c r="A370" s="1"/>
      <c r="B370" s="92" t="s">
        <v>172</v>
      </c>
      <c r="C370" s="66" t="s">
        <v>208</v>
      </c>
      <c r="D370" s="84"/>
      <c r="E370" s="66"/>
      <c r="F370" s="122"/>
      <c r="G370" s="90">
        <v>1.4999999999999999E-2</v>
      </c>
      <c r="H370" s="86"/>
      <c r="I370" s="95">
        <f t="shared" ref="I370:I372" si="83">G370*$J$347</f>
        <v>27341.293124623899</v>
      </c>
      <c r="J370" s="87"/>
      <c r="K370" s="169"/>
      <c r="L370" s="1"/>
      <c r="M370" s="1"/>
      <c r="N370" s="1"/>
    </row>
    <row r="371" spans="1:14" ht="14.25" customHeight="1">
      <c r="A371" s="1"/>
      <c r="B371" s="92" t="s">
        <v>173</v>
      </c>
      <c r="C371" s="66" t="s">
        <v>209</v>
      </c>
      <c r="D371" s="84"/>
      <c r="E371" s="66"/>
      <c r="F371" s="122"/>
      <c r="G371" s="90">
        <v>2.5000000000000001E-2</v>
      </c>
      <c r="H371" s="86"/>
      <c r="I371" s="95">
        <f t="shared" si="83"/>
        <v>45568.82187437317</v>
      </c>
      <c r="J371" s="87"/>
      <c r="K371" s="169"/>
      <c r="L371" s="1"/>
      <c r="M371" s="1"/>
      <c r="N371" s="1"/>
    </row>
    <row r="372" spans="1:14" ht="14.25" customHeight="1">
      <c r="A372" s="1"/>
      <c r="B372" s="92" t="s">
        <v>174</v>
      </c>
      <c r="C372" s="66" t="s">
        <v>210</v>
      </c>
      <c r="D372" s="84"/>
      <c r="E372" s="66"/>
      <c r="F372" s="122"/>
      <c r="G372" s="90">
        <v>2.5000000000000001E-2</v>
      </c>
      <c r="H372" s="86"/>
      <c r="I372" s="95">
        <f t="shared" si="83"/>
        <v>45568.82187437317</v>
      </c>
      <c r="J372" s="87"/>
      <c r="K372" s="169"/>
      <c r="L372" s="1"/>
      <c r="M372" s="1"/>
      <c r="N372" s="1"/>
    </row>
    <row r="373" spans="1:14" ht="14.25" customHeight="1">
      <c r="A373" s="1"/>
      <c r="B373" s="119"/>
      <c r="C373" s="94" t="s">
        <v>375</v>
      </c>
      <c r="D373" s="84"/>
      <c r="E373" s="66"/>
      <c r="F373" s="122"/>
      <c r="G373" s="123"/>
      <c r="H373" s="86"/>
      <c r="I373" s="95"/>
      <c r="J373" s="87"/>
      <c r="K373" s="169"/>
      <c r="L373" s="1"/>
      <c r="M373" s="1"/>
      <c r="N373" s="1"/>
    </row>
    <row r="374" spans="1:14" ht="14.25" customHeight="1">
      <c r="A374" s="1"/>
      <c r="B374" s="92" t="s">
        <v>172</v>
      </c>
      <c r="C374" s="66" t="s">
        <v>208</v>
      </c>
      <c r="D374" s="84"/>
      <c r="E374" s="66"/>
      <c r="F374" s="122"/>
      <c r="G374" s="90">
        <v>1.4999999999999999E-2</v>
      </c>
      <c r="H374" s="86"/>
      <c r="I374" s="95">
        <f t="shared" ref="I374:I376" si="84">G374*$J$347</f>
        <v>27341.293124623899</v>
      </c>
      <c r="J374" s="87"/>
      <c r="K374" s="169"/>
      <c r="L374" s="1"/>
      <c r="M374" s="1"/>
      <c r="N374" s="1"/>
    </row>
    <row r="375" spans="1:14" ht="14.25" customHeight="1">
      <c r="A375" s="1"/>
      <c r="B375" s="92" t="s">
        <v>173</v>
      </c>
      <c r="C375" s="66" t="s">
        <v>209</v>
      </c>
      <c r="D375" s="84"/>
      <c r="E375" s="66"/>
      <c r="F375" s="122"/>
      <c r="G375" s="90">
        <v>2.5000000000000001E-2</v>
      </c>
      <c r="H375" s="86"/>
      <c r="I375" s="95">
        <f t="shared" si="84"/>
        <v>45568.82187437317</v>
      </c>
      <c r="J375" s="87"/>
      <c r="K375" s="169"/>
      <c r="L375" s="1"/>
      <c r="M375" s="1"/>
      <c r="N375" s="1"/>
    </row>
    <row r="376" spans="1:14" ht="14.25" customHeight="1">
      <c r="A376" s="1"/>
      <c r="B376" s="92" t="s">
        <v>174</v>
      </c>
      <c r="C376" s="66" t="s">
        <v>210</v>
      </c>
      <c r="D376" s="84"/>
      <c r="E376" s="66"/>
      <c r="F376" s="122"/>
      <c r="G376" s="90">
        <v>2.5000000000000001E-2</v>
      </c>
      <c r="H376" s="86"/>
      <c r="I376" s="95">
        <f t="shared" si="84"/>
        <v>45568.82187437317</v>
      </c>
      <c r="J376" s="87"/>
      <c r="K376" s="169"/>
      <c r="L376" s="1"/>
      <c r="M376" s="1"/>
      <c r="N376" s="1"/>
    </row>
    <row r="377" spans="1:14" ht="14.25" customHeight="1">
      <c r="A377" s="1"/>
      <c r="B377" s="119"/>
      <c r="C377" s="94" t="s">
        <v>376</v>
      </c>
      <c r="D377" s="84"/>
      <c r="E377" s="66"/>
      <c r="F377" s="122"/>
      <c r="G377" s="123"/>
      <c r="H377" s="86"/>
      <c r="I377" s="95"/>
      <c r="J377" s="87"/>
      <c r="K377" s="169"/>
      <c r="L377" s="1"/>
      <c r="M377" s="1"/>
      <c r="N377" s="1"/>
    </row>
    <row r="378" spans="1:14" ht="14.25" customHeight="1">
      <c r="A378" s="1"/>
      <c r="B378" s="92" t="s">
        <v>172</v>
      </c>
      <c r="C378" s="66" t="s">
        <v>208</v>
      </c>
      <c r="D378" s="84"/>
      <c r="E378" s="66"/>
      <c r="F378" s="122"/>
      <c r="G378" s="90">
        <v>2.5000000000000001E-2</v>
      </c>
      <c r="H378" s="86"/>
      <c r="I378" s="95">
        <f t="shared" ref="I378:I380" si="85">G378*$J$347</f>
        <v>45568.82187437317</v>
      </c>
      <c r="J378" s="87"/>
      <c r="K378" s="169"/>
      <c r="L378" s="1"/>
      <c r="M378" s="1"/>
      <c r="N378" s="1"/>
    </row>
    <row r="379" spans="1:14" ht="14.25" customHeight="1">
      <c r="A379" s="1"/>
      <c r="B379" s="92" t="s">
        <v>173</v>
      </c>
      <c r="C379" s="66" t="s">
        <v>209</v>
      </c>
      <c r="D379" s="84"/>
      <c r="E379" s="66"/>
      <c r="F379" s="122"/>
      <c r="G379" s="90">
        <v>2.75E-2</v>
      </c>
      <c r="H379" s="86"/>
      <c r="I379" s="95">
        <f t="shared" si="85"/>
        <v>50125.704061810487</v>
      </c>
      <c r="J379" s="87"/>
      <c r="K379" s="169"/>
      <c r="L379" s="1"/>
      <c r="M379" s="1"/>
      <c r="N379" s="1"/>
    </row>
    <row r="380" spans="1:14" ht="14.25" customHeight="1">
      <c r="A380" s="1"/>
      <c r="B380" s="92" t="s">
        <v>174</v>
      </c>
      <c r="C380" s="66" t="s">
        <v>210</v>
      </c>
      <c r="D380" s="84"/>
      <c r="E380" s="66"/>
      <c r="F380" s="122"/>
      <c r="G380" s="90">
        <v>2.75E-2</v>
      </c>
      <c r="H380" s="86"/>
      <c r="I380" s="95">
        <f t="shared" si="85"/>
        <v>50125.704061810487</v>
      </c>
      <c r="J380" s="87"/>
      <c r="K380" s="169"/>
      <c r="L380" s="1"/>
      <c r="M380" s="1"/>
      <c r="N380" s="1"/>
    </row>
    <row r="381" spans="1:14" ht="14.25" customHeight="1">
      <c r="A381" s="1"/>
      <c r="B381" s="119"/>
      <c r="C381" s="94" t="s">
        <v>377</v>
      </c>
      <c r="D381" s="84"/>
      <c r="E381" s="66"/>
      <c r="F381" s="122"/>
      <c r="G381" s="123"/>
      <c r="H381" s="86"/>
      <c r="I381" s="95"/>
      <c r="J381" s="87"/>
      <c r="K381" s="169"/>
      <c r="L381" s="1"/>
      <c r="M381" s="1"/>
      <c r="N381" s="1"/>
    </row>
    <row r="382" spans="1:14" ht="14.25" customHeight="1">
      <c r="A382" s="1"/>
      <c r="B382" s="92" t="s">
        <v>172</v>
      </c>
      <c r="C382" s="66" t="s">
        <v>208</v>
      </c>
      <c r="D382" s="84"/>
      <c r="E382" s="66"/>
      <c r="F382" s="122"/>
      <c r="G382" s="90">
        <v>0.03</v>
      </c>
      <c r="H382" s="86"/>
      <c r="I382" s="95">
        <f t="shared" ref="I382:I384" si="86">G382*$J$347</f>
        <v>54682.586249247797</v>
      </c>
      <c r="J382" s="87"/>
      <c r="K382" s="169"/>
      <c r="L382" s="1"/>
      <c r="M382" s="1"/>
      <c r="N382" s="1"/>
    </row>
    <row r="383" spans="1:14" ht="14.25" customHeight="1">
      <c r="A383" s="1"/>
      <c r="B383" s="92" t="s">
        <v>173</v>
      </c>
      <c r="C383" s="66" t="s">
        <v>209</v>
      </c>
      <c r="D383" s="84"/>
      <c r="E383" s="66"/>
      <c r="F383" s="122"/>
      <c r="G383" s="90">
        <v>5.2499999999999998E-2</v>
      </c>
      <c r="H383" s="86"/>
      <c r="I383" s="95">
        <f t="shared" si="86"/>
        <v>95694.525936183651</v>
      </c>
      <c r="J383" s="87"/>
      <c r="K383" s="169"/>
      <c r="L383" s="1"/>
      <c r="M383" s="1"/>
      <c r="N383" s="1"/>
    </row>
    <row r="384" spans="1:14" ht="14.25" customHeight="1">
      <c r="A384" s="1"/>
      <c r="B384" s="92" t="s">
        <v>174</v>
      </c>
      <c r="C384" s="66" t="s">
        <v>210</v>
      </c>
      <c r="D384" s="84"/>
      <c r="E384" s="66"/>
      <c r="F384" s="122"/>
      <c r="G384" s="90">
        <v>4.2500000000000003E-2</v>
      </c>
      <c r="H384" s="86"/>
      <c r="I384" s="95">
        <f t="shared" si="86"/>
        <v>77466.997186434397</v>
      </c>
      <c r="J384" s="87"/>
      <c r="K384" s="169"/>
      <c r="L384" s="1"/>
      <c r="M384" s="1"/>
      <c r="N384" s="1"/>
    </row>
    <row r="385" spans="1:14" ht="14.25" customHeight="1">
      <c r="A385" s="1"/>
      <c r="B385" s="34">
        <v>5.3</v>
      </c>
      <c r="C385" s="81" t="s">
        <v>211</v>
      </c>
      <c r="D385" s="45"/>
      <c r="E385" s="46"/>
      <c r="F385" s="46"/>
      <c r="G385" s="82">
        <v>0.25</v>
      </c>
      <c r="H385" s="78"/>
      <c r="I385" s="79"/>
      <c r="J385" s="79"/>
      <c r="K385" s="168"/>
      <c r="L385" s="1"/>
      <c r="M385" s="1"/>
      <c r="N385" s="1"/>
    </row>
    <row r="386" spans="1:14" ht="14.25" customHeight="1">
      <c r="A386" s="1"/>
      <c r="B386" s="119"/>
      <c r="C386" s="94" t="s">
        <v>378</v>
      </c>
      <c r="D386" s="84"/>
      <c r="E386" s="66"/>
      <c r="F386" s="66"/>
      <c r="G386" s="120"/>
      <c r="H386" s="86"/>
      <c r="I386" s="87"/>
      <c r="J386" s="87"/>
      <c r="K386" s="169"/>
      <c r="L386" s="1"/>
      <c r="M386" s="1"/>
      <c r="N386" s="1"/>
    </row>
    <row r="387" spans="1:14" ht="14.25" customHeight="1">
      <c r="A387" s="1"/>
      <c r="B387" s="92" t="s">
        <v>234</v>
      </c>
      <c r="C387" s="66" t="s">
        <v>212</v>
      </c>
      <c r="D387" s="84"/>
      <c r="E387" s="66"/>
      <c r="F387" s="66"/>
      <c r="G387" s="90">
        <v>5.2499999999999998E-2</v>
      </c>
      <c r="H387" s="86"/>
      <c r="I387" s="95">
        <f t="shared" ref="I387:I388" si="87">G387*$J$347</f>
        <v>95694.525936183651</v>
      </c>
      <c r="J387" s="95"/>
      <c r="K387" s="169"/>
      <c r="L387" s="1"/>
      <c r="M387" s="1"/>
      <c r="N387" s="1"/>
    </row>
    <row r="388" spans="1:14" ht="14.25" customHeight="1">
      <c r="A388" s="1"/>
      <c r="B388" s="92" t="s">
        <v>235</v>
      </c>
      <c r="C388" s="66" t="s">
        <v>213</v>
      </c>
      <c r="D388" s="84"/>
      <c r="E388" s="66"/>
      <c r="F388" s="66"/>
      <c r="G388" s="88">
        <v>0.02</v>
      </c>
      <c r="H388" s="86"/>
      <c r="I388" s="95">
        <f t="shared" si="87"/>
        <v>36455.057499498536</v>
      </c>
      <c r="J388" s="95"/>
      <c r="K388" s="169"/>
      <c r="L388" s="1"/>
      <c r="M388" s="1"/>
      <c r="N388" s="1"/>
    </row>
    <row r="389" spans="1:14" ht="14.25" customHeight="1">
      <c r="A389" s="1"/>
      <c r="B389" s="119"/>
      <c r="C389" s="94" t="s">
        <v>379</v>
      </c>
      <c r="D389" s="84"/>
      <c r="E389" s="66"/>
      <c r="F389" s="66"/>
      <c r="G389" s="123"/>
      <c r="H389" s="86"/>
      <c r="I389" s="95"/>
      <c r="J389" s="87"/>
      <c r="K389" s="169"/>
      <c r="L389" s="1"/>
      <c r="M389" s="1"/>
      <c r="N389" s="1"/>
    </row>
    <row r="390" spans="1:14" ht="14.25" customHeight="1">
      <c r="A390" s="1"/>
      <c r="B390" s="92" t="s">
        <v>234</v>
      </c>
      <c r="C390" s="66" t="s">
        <v>212</v>
      </c>
      <c r="D390" s="84"/>
      <c r="E390" s="66"/>
      <c r="F390" s="66"/>
      <c r="G390" s="88">
        <v>0.03</v>
      </c>
      <c r="H390" s="86"/>
      <c r="I390" s="95">
        <f t="shared" ref="I390:I391" si="88">G390*$J$347</f>
        <v>54682.586249247797</v>
      </c>
      <c r="J390" s="95"/>
      <c r="K390" s="169"/>
      <c r="L390" s="1"/>
      <c r="M390" s="1"/>
      <c r="N390" s="1"/>
    </row>
    <row r="391" spans="1:14" ht="14.25" customHeight="1">
      <c r="A391" s="1"/>
      <c r="B391" s="92" t="s">
        <v>235</v>
      </c>
      <c r="C391" s="66" t="s">
        <v>213</v>
      </c>
      <c r="D391" s="84"/>
      <c r="E391" s="66"/>
      <c r="F391" s="66"/>
      <c r="G391" s="90">
        <v>1.2500000000000001E-2</v>
      </c>
      <c r="H391" s="86"/>
      <c r="I391" s="95">
        <f t="shared" si="88"/>
        <v>22784.410937186585</v>
      </c>
      <c r="J391" s="95"/>
      <c r="K391" s="169"/>
      <c r="L391" s="1"/>
      <c r="M391" s="1"/>
      <c r="N391" s="1"/>
    </row>
    <row r="392" spans="1:14" ht="14.25" customHeight="1">
      <c r="A392" s="1"/>
      <c r="B392" s="119"/>
      <c r="C392" s="94" t="s">
        <v>380</v>
      </c>
      <c r="D392" s="84"/>
      <c r="E392" s="66"/>
      <c r="F392" s="66"/>
      <c r="G392" s="123"/>
      <c r="H392" s="86"/>
      <c r="I392" s="95"/>
      <c r="J392" s="87"/>
      <c r="K392" s="169"/>
      <c r="L392" s="1"/>
      <c r="M392" s="1"/>
      <c r="N392" s="1"/>
    </row>
    <row r="393" spans="1:14" ht="14.25" customHeight="1">
      <c r="A393" s="1"/>
      <c r="B393" s="92" t="s">
        <v>234</v>
      </c>
      <c r="C393" s="66" t="s">
        <v>212</v>
      </c>
      <c r="D393" s="84"/>
      <c r="E393" s="66"/>
      <c r="F393" s="66"/>
      <c r="G393" s="88">
        <v>0.03</v>
      </c>
      <c r="H393" s="86"/>
      <c r="I393" s="95">
        <f t="shared" ref="I393:I394" si="89">G393*$J$347</f>
        <v>54682.586249247797</v>
      </c>
      <c r="J393" s="95"/>
      <c r="K393" s="169"/>
      <c r="L393" s="1"/>
      <c r="M393" s="1"/>
      <c r="N393" s="1"/>
    </row>
    <row r="394" spans="1:14" ht="14.25" customHeight="1">
      <c r="A394" s="1"/>
      <c r="B394" s="92" t="s">
        <v>235</v>
      </c>
      <c r="C394" s="66" t="s">
        <v>213</v>
      </c>
      <c r="D394" s="84"/>
      <c r="E394" s="66"/>
      <c r="F394" s="66"/>
      <c r="G394" s="90">
        <v>1.2500000000000001E-2</v>
      </c>
      <c r="H394" s="86"/>
      <c r="I394" s="95">
        <f t="shared" si="89"/>
        <v>22784.410937186585</v>
      </c>
      <c r="J394" s="95"/>
      <c r="K394" s="169"/>
      <c r="L394" s="1"/>
      <c r="M394" s="1"/>
      <c r="N394" s="1"/>
    </row>
    <row r="395" spans="1:14" ht="14.25" customHeight="1">
      <c r="A395" s="1"/>
      <c r="B395" s="119"/>
      <c r="C395" s="94" t="s">
        <v>381</v>
      </c>
      <c r="D395" s="84"/>
      <c r="E395" s="66"/>
      <c r="F395" s="66"/>
      <c r="G395" s="123"/>
      <c r="H395" s="86"/>
      <c r="I395" s="95"/>
      <c r="J395" s="87"/>
      <c r="K395" s="169"/>
      <c r="L395" s="1"/>
      <c r="M395" s="1"/>
      <c r="N395" s="1"/>
    </row>
    <row r="396" spans="1:14" ht="14.25" customHeight="1">
      <c r="A396" s="1"/>
      <c r="B396" s="92" t="s">
        <v>234</v>
      </c>
      <c r="C396" s="66" t="s">
        <v>212</v>
      </c>
      <c r="D396" s="84"/>
      <c r="E396" s="66"/>
      <c r="F396" s="66"/>
      <c r="G396" s="88">
        <v>0.03</v>
      </c>
      <c r="H396" s="86"/>
      <c r="I396" s="95">
        <f t="shared" ref="I396:I397" si="90">G396*$J$347</f>
        <v>54682.586249247797</v>
      </c>
      <c r="J396" s="95"/>
      <c r="K396" s="169"/>
      <c r="L396" s="1"/>
      <c r="M396" s="1"/>
      <c r="N396" s="1"/>
    </row>
    <row r="397" spans="1:14" ht="14.25" customHeight="1">
      <c r="A397" s="1"/>
      <c r="B397" s="92" t="s">
        <v>235</v>
      </c>
      <c r="C397" s="66" t="s">
        <v>213</v>
      </c>
      <c r="D397" s="84"/>
      <c r="E397" s="66"/>
      <c r="F397" s="66"/>
      <c r="G397" s="90">
        <v>1.2500000000000001E-2</v>
      </c>
      <c r="H397" s="86"/>
      <c r="I397" s="95">
        <f t="shared" si="90"/>
        <v>22784.410937186585</v>
      </c>
      <c r="J397" s="95"/>
      <c r="K397" s="169"/>
      <c r="L397" s="1"/>
      <c r="M397" s="1"/>
      <c r="N397" s="1"/>
    </row>
    <row r="398" spans="1:14" ht="14.25" customHeight="1">
      <c r="A398" s="1"/>
      <c r="B398" s="119"/>
      <c r="C398" s="94" t="s">
        <v>382</v>
      </c>
      <c r="D398" s="84"/>
      <c r="E398" s="66"/>
      <c r="F398" s="66"/>
      <c r="G398" s="123"/>
      <c r="H398" s="86"/>
      <c r="I398" s="95"/>
      <c r="J398" s="87"/>
      <c r="K398" s="169"/>
      <c r="L398" s="1"/>
      <c r="M398" s="1"/>
      <c r="N398" s="1"/>
    </row>
    <row r="399" spans="1:14" ht="14.25" customHeight="1">
      <c r="A399" s="1"/>
      <c r="B399" s="92" t="s">
        <v>234</v>
      </c>
      <c r="C399" s="66" t="s">
        <v>212</v>
      </c>
      <c r="D399" s="84"/>
      <c r="E399" s="66"/>
      <c r="F399" s="66"/>
      <c r="G399" s="90">
        <v>3.5000000000000003E-2</v>
      </c>
      <c r="H399" s="86"/>
      <c r="I399" s="95">
        <f t="shared" ref="I399:I400" si="91">G399*$J$347</f>
        <v>63796.350624122439</v>
      </c>
      <c r="J399" s="95"/>
      <c r="K399" s="169"/>
      <c r="L399" s="1"/>
      <c r="M399" s="1"/>
      <c r="N399" s="1"/>
    </row>
    <row r="400" spans="1:14" ht="14.25" customHeight="1">
      <c r="A400" s="1"/>
      <c r="B400" s="92" t="s">
        <v>235</v>
      </c>
      <c r="C400" s="66" t="s">
        <v>213</v>
      </c>
      <c r="D400" s="84"/>
      <c r="E400" s="66"/>
      <c r="F400" s="66"/>
      <c r="G400" s="90">
        <v>1.4999999999999999E-2</v>
      </c>
      <c r="H400" s="86"/>
      <c r="I400" s="95">
        <f t="shared" si="91"/>
        <v>27341.293124623899</v>
      </c>
      <c r="J400" s="95"/>
      <c r="K400" s="169"/>
      <c r="L400" s="1"/>
      <c r="M400" s="1"/>
      <c r="N400" s="1"/>
    </row>
    <row r="401" spans="1:14" ht="14.25" customHeight="1">
      <c r="A401" s="1"/>
      <c r="B401" s="34">
        <v>5.4</v>
      </c>
      <c r="C401" s="81" t="s">
        <v>214</v>
      </c>
      <c r="D401" s="45"/>
      <c r="E401" s="46"/>
      <c r="F401" s="46"/>
      <c r="G401" s="82">
        <v>0.1</v>
      </c>
      <c r="H401" s="78"/>
      <c r="I401" s="79"/>
      <c r="J401" s="79"/>
      <c r="K401" s="168"/>
      <c r="L401" s="1"/>
      <c r="M401" s="1"/>
      <c r="N401" s="1"/>
    </row>
    <row r="402" spans="1:14" ht="14.25" customHeight="1">
      <c r="A402" s="1"/>
      <c r="B402" s="119"/>
      <c r="C402" s="94" t="s">
        <v>383</v>
      </c>
      <c r="D402" s="84"/>
      <c r="E402" s="66"/>
      <c r="F402" s="66"/>
      <c r="G402" s="120"/>
      <c r="H402" s="86"/>
      <c r="I402" s="87"/>
      <c r="J402" s="87"/>
      <c r="K402" s="169"/>
      <c r="L402" s="1"/>
      <c r="M402" s="1"/>
      <c r="N402" s="1"/>
    </row>
    <row r="403" spans="1:14" ht="14.25" customHeight="1">
      <c r="A403" s="1"/>
      <c r="B403" s="92" t="s">
        <v>105</v>
      </c>
      <c r="C403" s="66" t="s">
        <v>208</v>
      </c>
      <c r="D403" s="84"/>
      <c r="E403" s="66"/>
      <c r="F403" s="88"/>
      <c r="G403" s="90">
        <v>4.0000000000000001E-3</v>
      </c>
      <c r="H403" s="86"/>
      <c r="I403" s="95">
        <f t="shared" ref="I403:I405" si="92">G403*$J$347</f>
        <v>7291.0114998997069</v>
      </c>
      <c r="J403" s="87"/>
      <c r="K403" s="169"/>
      <c r="L403" s="1"/>
      <c r="M403" s="1"/>
      <c r="N403" s="1"/>
    </row>
    <row r="404" spans="1:14" ht="14.25" customHeight="1">
      <c r="A404" s="1"/>
      <c r="B404" s="92" t="s">
        <v>106</v>
      </c>
      <c r="C404" s="66" t="s">
        <v>209</v>
      </c>
      <c r="D404" s="84"/>
      <c r="E404" s="66"/>
      <c r="F404" s="90"/>
      <c r="G404" s="90">
        <v>6.5000000000000006E-3</v>
      </c>
      <c r="H404" s="86"/>
      <c r="I404" s="95">
        <f t="shared" si="92"/>
        <v>11847.893687337024</v>
      </c>
      <c r="J404" s="87"/>
      <c r="K404" s="169"/>
      <c r="L404" s="1"/>
      <c r="M404" s="1"/>
      <c r="N404" s="1"/>
    </row>
    <row r="405" spans="1:14" ht="14.25" customHeight="1">
      <c r="A405" s="1"/>
      <c r="B405" s="92" t="s">
        <v>107</v>
      </c>
      <c r="C405" s="66" t="s">
        <v>210</v>
      </c>
      <c r="D405" s="84"/>
      <c r="E405" s="66"/>
      <c r="F405" s="88"/>
      <c r="G405" s="90">
        <v>6.0000000000000001E-3</v>
      </c>
      <c r="H405" s="86"/>
      <c r="I405" s="95">
        <f t="shared" si="92"/>
        <v>10936.517249849561</v>
      </c>
      <c r="J405" s="87"/>
      <c r="K405" s="169"/>
      <c r="L405" s="1"/>
      <c r="M405" s="1"/>
      <c r="N405" s="1"/>
    </row>
    <row r="406" spans="1:14" ht="14.25" customHeight="1">
      <c r="A406" s="1"/>
      <c r="B406" s="119"/>
      <c r="C406" s="94" t="s">
        <v>384</v>
      </c>
      <c r="D406" s="84"/>
      <c r="E406" s="66"/>
      <c r="F406" s="123"/>
      <c r="G406" s="124"/>
      <c r="H406" s="86"/>
      <c r="I406" s="95"/>
      <c r="J406" s="87"/>
      <c r="K406" s="169"/>
      <c r="L406" s="1"/>
      <c r="M406" s="1"/>
      <c r="N406" s="1"/>
    </row>
    <row r="407" spans="1:14" ht="14.25" customHeight="1">
      <c r="A407" s="1"/>
      <c r="B407" s="92" t="s">
        <v>105</v>
      </c>
      <c r="C407" s="66" t="s">
        <v>208</v>
      </c>
      <c r="D407" s="84"/>
      <c r="E407" s="66"/>
      <c r="F407" s="88"/>
      <c r="G407" s="90">
        <v>4.0000000000000001E-3</v>
      </c>
      <c r="H407" s="86"/>
      <c r="I407" s="95">
        <f t="shared" ref="I407:I409" si="93">G407*$J$347</f>
        <v>7291.0114998997069</v>
      </c>
      <c r="J407" s="87"/>
      <c r="K407" s="169"/>
      <c r="L407" s="1"/>
      <c r="M407" s="1"/>
      <c r="N407" s="1"/>
    </row>
    <row r="408" spans="1:14" ht="14.25" customHeight="1">
      <c r="A408" s="1"/>
      <c r="B408" s="92" t="s">
        <v>106</v>
      </c>
      <c r="C408" s="66" t="s">
        <v>209</v>
      </c>
      <c r="D408" s="84"/>
      <c r="E408" s="66"/>
      <c r="F408" s="90"/>
      <c r="G408" s="90">
        <v>6.5000000000000006E-3</v>
      </c>
      <c r="H408" s="86"/>
      <c r="I408" s="95">
        <f t="shared" si="93"/>
        <v>11847.893687337024</v>
      </c>
      <c r="J408" s="87"/>
      <c r="K408" s="169"/>
      <c r="L408" s="1"/>
      <c r="M408" s="1"/>
      <c r="N408" s="1"/>
    </row>
    <row r="409" spans="1:14" ht="14.25" customHeight="1">
      <c r="A409" s="1"/>
      <c r="B409" s="92" t="s">
        <v>107</v>
      </c>
      <c r="C409" s="66" t="s">
        <v>210</v>
      </c>
      <c r="D409" s="84"/>
      <c r="E409" s="66"/>
      <c r="F409" s="88"/>
      <c r="G409" s="90">
        <v>6.0000000000000001E-3</v>
      </c>
      <c r="H409" s="86"/>
      <c r="I409" s="95">
        <f t="shared" si="93"/>
        <v>10936.517249849561</v>
      </c>
      <c r="J409" s="87"/>
      <c r="K409" s="169"/>
      <c r="L409" s="1"/>
      <c r="M409" s="1"/>
      <c r="N409" s="1"/>
    </row>
    <row r="410" spans="1:14" ht="14.25" customHeight="1">
      <c r="A410" s="1"/>
      <c r="B410" s="119"/>
      <c r="C410" s="94" t="s">
        <v>385</v>
      </c>
      <c r="D410" s="84"/>
      <c r="E410" s="66"/>
      <c r="F410" s="123"/>
      <c r="G410" s="124"/>
      <c r="H410" s="86"/>
      <c r="I410" s="95"/>
      <c r="J410" s="87"/>
      <c r="K410" s="169"/>
      <c r="L410" s="1"/>
      <c r="M410" s="1"/>
      <c r="N410" s="1"/>
    </row>
    <row r="411" spans="1:14" ht="14.25" customHeight="1">
      <c r="A411" s="1"/>
      <c r="B411" s="92" t="s">
        <v>105</v>
      </c>
      <c r="C411" s="66" t="s">
        <v>208</v>
      </c>
      <c r="D411" s="84"/>
      <c r="E411" s="66"/>
      <c r="F411" s="88"/>
      <c r="G411" s="90">
        <v>4.0000000000000001E-3</v>
      </c>
      <c r="H411" s="86"/>
      <c r="I411" s="95">
        <f t="shared" ref="I411:I413" si="94">G411*$J$347</f>
        <v>7291.0114998997069</v>
      </c>
      <c r="J411" s="87"/>
      <c r="K411" s="169"/>
      <c r="L411" s="1"/>
      <c r="M411" s="1"/>
      <c r="N411" s="1"/>
    </row>
    <row r="412" spans="1:14" ht="14.25" customHeight="1">
      <c r="A412" s="1"/>
      <c r="B412" s="92" t="s">
        <v>106</v>
      </c>
      <c r="C412" s="66" t="s">
        <v>209</v>
      </c>
      <c r="D412" s="84"/>
      <c r="E412" s="66"/>
      <c r="F412" s="90"/>
      <c r="G412" s="90">
        <v>6.5000000000000006E-3</v>
      </c>
      <c r="H412" s="86"/>
      <c r="I412" s="95">
        <f t="shared" si="94"/>
        <v>11847.893687337024</v>
      </c>
      <c r="J412" s="87"/>
      <c r="K412" s="169"/>
      <c r="L412" s="1"/>
      <c r="M412" s="1"/>
      <c r="N412" s="1"/>
    </row>
    <row r="413" spans="1:14" ht="14.25" customHeight="1">
      <c r="A413" s="1"/>
      <c r="B413" s="92" t="s">
        <v>107</v>
      </c>
      <c r="C413" s="66" t="s">
        <v>210</v>
      </c>
      <c r="D413" s="84"/>
      <c r="E413" s="66"/>
      <c r="F413" s="88"/>
      <c r="G413" s="90">
        <v>6.0000000000000001E-3</v>
      </c>
      <c r="H413" s="86"/>
      <c r="I413" s="95">
        <f t="shared" si="94"/>
        <v>10936.517249849561</v>
      </c>
      <c r="J413" s="87"/>
      <c r="K413" s="169"/>
      <c r="L413" s="1"/>
      <c r="M413" s="1"/>
      <c r="N413" s="1"/>
    </row>
    <row r="414" spans="1:14" ht="14.25" customHeight="1">
      <c r="A414" s="1"/>
      <c r="B414" s="119"/>
      <c r="C414" s="94" t="s">
        <v>386</v>
      </c>
      <c r="D414" s="84"/>
      <c r="E414" s="66"/>
      <c r="F414" s="123"/>
      <c r="G414" s="124"/>
      <c r="H414" s="86"/>
      <c r="I414" s="95"/>
      <c r="J414" s="87"/>
      <c r="K414" s="169"/>
      <c r="L414" s="1"/>
      <c r="M414" s="1"/>
      <c r="N414" s="1"/>
    </row>
    <row r="415" spans="1:14" ht="14.25" customHeight="1">
      <c r="A415" s="1"/>
      <c r="B415" s="92" t="s">
        <v>105</v>
      </c>
      <c r="C415" s="66" t="s">
        <v>208</v>
      </c>
      <c r="D415" s="84"/>
      <c r="E415" s="66"/>
      <c r="F415" s="88"/>
      <c r="G415" s="90">
        <v>6.0000000000000001E-3</v>
      </c>
      <c r="H415" s="86"/>
      <c r="I415" s="95">
        <f t="shared" ref="I415:I417" si="95">G415*$J$347</f>
        <v>10936.517249849561</v>
      </c>
      <c r="J415" s="87"/>
      <c r="K415" s="169"/>
      <c r="L415" s="1"/>
      <c r="M415" s="1"/>
      <c r="N415" s="1"/>
    </row>
    <row r="416" spans="1:14" ht="14.25" customHeight="1">
      <c r="A416" s="1"/>
      <c r="B416" s="92" t="s">
        <v>106</v>
      </c>
      <c r="C416" s="66" t="s">
        <v>209</v>
      </c>
      <c r="D416" s="84"/>
      <c r="E416" s="66"/>
      <c r="F416" s="90"/>
      <c r="G416" s="90">
        <v>6.5000000000000006E-3</v>
      </c>
      <c r="H416" s="86"/>
      <c r="I416" s="95">
        <f t="shared" si="95"/>
        <v>11847.893687337024</v>
      </c>
      <c r="J416" s="87"/>
      <c r="K416" s="169"/>
      <c r="L416" s="1"/>
      <c r="M416" s="1"/>
      <c r="N416" s="1"/>
    </row>
    <row r="417" spans="1:14" ht="14.25" customHeight="1">
      <c r="A417" s="1"/>
      <c r="B417" s="92" t="s">
        <v>107</v>
      </c>
      <c r="C417" s="66" t="s">
        <v>210</v>
      </c>
      <c r="D417" s="84"/>
      <c r="E417" s="66"/>
      <c r="F417" s="88"/>
      <c r="G417" s="90">
        <v>6.0000000000000001E-3</v>
      </c>
      <c r="H417" s="86"/>
      <c r="I417" s="95">
        <f t="shared" si="95"/>
        <v>10936.517249849561</v>
      </c>
      <c r="J417" s="87"/>
      <c r="K417" s="169"/>
      <c r="L417" s="1"/>
      <c r="M417" s="1"/>
      <c r="N417" s="1"/>
    </row>
    <row r="418" spans="1:14" ht="14.25" customHeight="1">
      <c r="A418" s="1"/>
      <c r="B418" s="119"/>
      <c r="C418" s="94" t="s">
        <v>387</v>
      </c>
      <c r="D418" s="84"/>
      <c r="E418" s="66"/>
      <c r="F418" s="123"/>
      <c r="G418" s="124"/>
      <c r="H418" s="86"/>
      <c r="I418" s="95"/>
      <c r="J418" s="87"/>
      <c r="K418" s="169"/>
      <c r="L418" s="1"/>
      <c r="M418" s="1"/>
      <c r="N418" s="1"/>
    </row>
    <row r="419" spans="1:14" ht="14.25" customHeight="1">
      <c r="A419" s="1"/>
      <c r="B419" s="92" t="s">
        <v>105</v>
      </c>
      <c r="C419" s="66" t="s">
        <v>208</v>
      </c>
      <c r="D419" s="84"/>
      <c r="E419" s="66"/>
      <c r="F419" s="90"/>
      <c r="G419" s="90">
        <v>7.000000000000001E-3</v>
      </c>
      <c r="H419" s="86"/>
      <c r="I419" s="95">
        <f t="shared" ref="I419:I421" si="96">G419*$J$347</f>
        <v>12759.270124824488</v>
      </c>
      <c r="J419" s="87"/>
      <c r="K419" s="169"/>
      <c r="L419" s="1"/>
      <c r="M419" s="1"/>
      <c r="N419" s="1"/>
    </row>
    <row r="420" spans="1:14" ht="14.25" customHeight="1">
      <c r="A420" s="1"/>
      <c r="B420" s="92" t="s">
        <v>106</v>
      </c>
      <c r="C420" s="66" t="s">
        <v>209</v>
      </c>
      <c r="D420" s="84"/>
      <c r="E420" s="66"/>
      <c r="F420" s="88"/>
      <c r="G420" s="90">
        <v>1.4000000000000002E-2</v>
      </c>
      <c r="H420" s="86"/>
      <c r="I420" s="95">
        <f t="shared" si="96"/>
        <v>25518.540249648977</v>
      </c>
      <c r="J420" s="87"/>
      <c r="K420" s="169"/>
      <c r="L420" s="1"/>
      <c r="M420" s="1"/>
      <c r="N420" s="1"/>
    </row>
    <row r="421" spans="1:14" ht="14.25" customHeight="1">
      <c r="A421" s="1"/>
      <c r="B421" s="92" t="s">
        <v>107</v>
      </c>
      <c r="C421" s="66" t="s">
        <v>210</v>
      </c>
      <c r="D421" s="84"/>
      <c r="E421" s="66"/>
      <c r="F421" s="90"/>
      <c r="G421" s="90">
        <v>1.0999999999999999E-2</v>
      </c>
      <c r="H421" s="86"/>
      <c r="I421" s="95">
        <f t="shared" si="96"/>
        <v>20050.281624724194</v>
      </c>
      <c r="J421" s="87"/>
      <c r="K421" s="169"/>
      <c r="L421" s="1"/>
      <c r="M421" s="1"/>
      <c r="N421" s="1"/>
    </row>
    <row r="422" spans="1:14" ht="14.25" customHeight="1">
      <c r="A422" s="1"/>
      <c r="B422" s="72">
        <v>6</v>
      </c>
      <c r="C422" s="73" t="s">
        <v>115</v>
      </c>
      <c r="D422" s="74">
        <v>1372</v>
      </c>
      <c r="E422" s="73" t="s">
        <v>49</v>
      </c>
      <c r="F422" s="73"/>
      <c r="G422" s="75">
        <f>D422/9322.69</f>
        <v>0.14716782387915933</v>
      </c>
      <c r="H422" s="73"/>
      <c r="I422" s="76"/>
      <c r="J422" s="76">
        <f>G422*$H$286</f>
        <v>6722626.1947999978</v>
      </c>
      <c r="K422" s="77"/>
      <c r="L422" s="1"/>
      <c r="M422" s="1"/>
      <c r="N422" s="1"/>
    </row>
    <row r="423" spans="1:14" ht="14.25" customHeight="1">
      <c r="A423" s="1"/>
      <c r="B423" s="34">
        <v>6.1</v>
      </c>
      <c r="C423" s="81" t="s">
        <v>204</v>
      </c>
      <c r="D423" s="45"/>
      <c r="E423" s="46"/>
      <c r="F423" s="46"/>
      <c r="G423" s="82">
        <v>0.15</v>
      </c>
      <c r="H423" s="78"/>
      <c r="I423" s="79"/>
      <c r="J423" s="79"/>
      <c r="K423" s="80"/>
      <c r="L423" s="1"/>
      <c r="M423" s="1"/>
      <c r="N423" s="1"/>
    </row>
    <row r="424" spans="1:14" ht="14.25" customHeight="1">
      <c r="A424" s="1"/>
      <c r="B424" s="92" t="s">
        <v>184</v>
      </c>
      <c r="C424" s="117" t="s">
        <v>217</v>
      </c>
      <c r="D424" s="84"/>
      <c r="E424" s="66"/>
      <c r="F424" s="66"/>
      <c r="G424" s="90">
        <v>0.105</v>
      </c>
      <c r="H424" s="86"/>
      <c r="I424" s="87">
        <f t="shared" ref="I424:I425" si="97">G424*$J$422</f>
        <v>705875.75045399973</v>
      </c>
      <c r="J424" s="95"/>
      <c r="K424" s="118"/>
      <c r="L424" s="1"/>
      <c r="M424" s="1"/>
      <c r="N424" s="1"/>
    </row>
    <row r="425" spans="1:14" ht="14.25" customHeight="1">
      <c r="A425" s="1"/>
      <c r="B425" s="92" t="s">
        <v>185</v>
      </c>
      <c r="C425" s="66" t="s">
        <v>206</v>
      </c>
      <c r="D425" s="84"/>
      <c r="E425" s="66"/>
      <c r="F425" s="66"/>
      <c r="G425" s="90">
        <v>4.4999999999999998E-2</v>
      </c>
      <c r="H425" s="86"/>
      <c r="I425" s="87">
        <f t="shared" si="97"/>
        <v>302518.17876599991</v>
      </c>
      <c r="J425" s="95"/>
      <c r="K425" s="118"/>
      <c r="L425" s="1"/>
      <c r="M425" s="1"/>
      <c r="N425" s="1"/>
    </row>
    <row r="426" spans="1:14" ht="14.25" customHeight="1">
      <c r="A426" s="1"/>
      <c r="B426" s="34">
        <v>6.2</v>
      </c>
      <c r="C426" s="81" t="s">
        <v>207</v>
      </c>
      <c r="D426" s="45"/>
      <c r="E426" s="46"/>
      <c r="F426" s="46"/>
      <c r="G426" s="82">
        <v>0.5</v>
      </c>
      <c r="H426" s="78"/>
      <c r="I426" s="79"/>
      <c r="J426" s="79"/>
      <c r="K426" s="80"/>
      <c r="L426" s="1"/>
      <c r="M426" s="1"/>
      <c r="N426" s="1"/>
    </row>
    <row r="427" spans="1:14" ht="14.25" customHeight="1">
      <c r="A427" s="1"/>
      <c r="B427" s="92" t="s">
        <v>187</v>
      </c>
      <c r="C427" s="66" t="s">
        <v>208</v>
      </c>
      <c r="D427" s="84"/>
      <c r="E427" s="66"/>
      <c r="F427" s="66"/>
      <c r="G427" s="90">
        <v>0.125</v>
      </c>
      <c r="H427" s="86"/>
      <c r="I427" s="87">
        <f t="shared" ref="I427:I429" si="98">G427*$J$422</f>
        <v>840328.27434999973</v>
      </c>
      <c r="J427" s="87"/>
      <c r="K427" s="89"/>
      <c r="L427" s="1"/>
      <c r="M427" s="1"/>
      <c r="N427" s="1"/>
    </row>
    <row r="428" spans="1:14" ht="14.25" customHeight="1">
      <c r="A428" s="1"/>
      <c r="B428" s="92" t="s">
        <v>188</v>
      </c>
      <c r="C428" s="66" t="s">
        <v>209</v>
      </c>
      <c r="D428" s="84"/>
      <c r="E428" s="66"/>
      <c r="F428" s="66"/>
      <c r="G428" s="88">
        <v>0.2</v>
      </c>
      <c r="H428" s="86"/>
      <c r="I428" s="87">
        <f t="shared" si="98"/>
        <v>1344525.2389599998</v>
      </c>
      <c r="J428" s="87"/>
      <c r="K428" s="89"/>
      <c r="L428" s="1"/>
      <c r="M428" s="1"/>
      <c r="N428" s="1"/>
    </row>
    <row r="429" spans="1:14" ht="14.25" customHeight="1">
      <c r="A429" s="1"/>
      <c r="B429" s="92" t="s">
        <v>189</v>
      </c>
      <c r="C429" s="66" t="s">
        <v>210</v>
      </c>
      <c r="D429" s="84"/>
      <c r="E429" s="66"/>
      <c r="F429" s="66"/>
      <c r="G429" s="90">
        <v>0.17499999999999999</v>
      </c>
      <c r="H429" s="86"/>
      <c r="I429" s="87">
        <f t="shared" si="98"/>
        <v>1176459.5840899996</v>
      </c>
      <c r="J429" s="87"/>
      <c r="K429" s="89"/>
      <c r="L429" s="1"/>
      <c r="M429" s="1"/>
      <c r="N429" s="1"/>
    </row>
    <row r="430" spans="1:14" ht="14.25" customHeight="1">
      <c r="A430" s="1"/>
      <c r="B430" s="34">
        <v>6.3</v>
      </c>
      <c r="C430" s="81" t="s">
        <v>211</v>
      </c>
      <c r="D430" s="45"/>
      <c r="E430" s="46"/>
      <c r="F430" s="46"/>
      <c r="G430" s="82">
        <v>0.25</v>
      </c>
      <c r="H430" s="78"/>
      <c r="I430" s="79"/>
      <c r="J430" s="79"/>
      <c r="K430" s="80"/>
      <c r="L430" s="1"/>
      <c r="M430" s="1"/>
      <c r="N430" s="1"/>
    </row>
    <row r="431" spans="1:14" ht="14.25" customHeight="1">
      <c r="A431" s="1"/>
      <c r="B431" s="92" t="s">
        <v>245</v>
      </c>
      <c r="C431" s="66" t="s">
        <v>212</v>
      </c>
      <c r="D431" s="84"/>
      <c r="E431" s="66"/>
      <c r="F431" s="66"/>
      <c r="G431" s="90">
        <v>0.17499999999999999</v>
      </c>
      <c r="H431" s="86"/>
      <c r="I431" s="87">
        <f t="shared" ref="I431:I432" si="99">G431*$J$422</f>
        <v>1176459.5840899996</v>
      </c>
      <c r="J431" s="95"/>
      <c r="K431" s="118"/>
      <c r="L431" s="1"/>
      <c r="M431" s="1"/>
      <c r="N431" s="1"/>
    </row>
    <row r="432" spans="1:14" ht="14.25" customHeight="1">
      <c r="A432" s="1"/>
      <c r="B432" s="92" t="s">
        <v>246</v>
      </c>
      <c r="C432" s="66" t="s">
        <v>213</v>
      </c>
      <c r="D432" s="84"/>
      <c r="E432" s="66"/>
      <c r="F432" s="66"/>
      <c r="G432" s="90">
        <v>7.4999999999999997E-2</v>
      </c>
      <c r="H432" s="86"/>
      <c r="I432" s="87">
        <f t="shared" si="99"/>
        <v>504196.96460999979</v>
      </c>
      <c r="J432" s="95"/>
      <c r="K432" s="118"/>
      <c r="L432" s="1"/>
      <c r="M432" s="1"/>
      <c r="N432" s="1"/>
    </row>
    <row r="433" spans="1:14" ht="14.25" customHeight="1">
      <c r="A433" s="1"/>
      <c r="B433" s="34">
        <v>6.4</v>
      </c>
      <c r="C433" s="81" t="s">
        <v>214</v>
      </c>
      <c r="D433" s="45"/>
      <c r="E433" s="46"/>
      <c r="F433" s="46"/>
      <c r="G433" s="82">
        <v>0.1</v>
      </c>
      <c r="H433" s="78"/>
      <c r="I433" s="79"/>
      <c r="J433" s="79"/>
      <c r="K433" s="80"/>
      <c r="L433" s="1"/>
      <c r="M433" s="1"/>
      <c r="N433" s="1"/>
    </row>
    <row r="434" spans="1:14" ht="14.25" customHeight="1">
      <c r="A434" s="1"/>
      <c r="B434" s="92" t="s">
        <v>117</v>
      </c>
      <c r="C434" s="66" t="s">
        <v>208</v>
      </c>
      <c r="D434" s="84"/>
      <c r="E434" s="66"/>
      <c r="F434" s="66"/>
      <c r="G434" s="90">
        <v>2.5000000000000001E-2</v>
      </c>
      <c r="H434" s="86"/>
      <c r="I434" s="87">
        <f t="shared" ref="I434:I436" si="100">G434*$J$422</f>
        <v>168065.65486999997</v>
      </c>
      <c r="J434" s="87"/>
      <c r="K434" s="89"/>
      <c r="L434" s="1"/>
      <c r="M434" s="1"/>
      <c r="N434" s="1"/>
    </row>
    <row r="435" spans="1:14" ht="14.25" customHeight="1">
      <c r="A435" s="1"/>
      <c r="B435" s="92" t="s">
        <v>118</v>
      </c>
      <c r="C435" s="66" t="s">
        <v>209</v>
      </c>
      <c r="D435" s="84"/>
      <c r="E435" s="66"/>
      <c r="F435" s="66"/>
      <c r="G435" s="88">
        <v>0.04</v>
      </c>
      <c r="H435" s="86"/>
      <c r="I435" s="87">
        <f t="shared" si="100"/>
        <v>268905.04779199994</v>
      </c>
      <c r="J435" s="87"/>
      <c r="K435" s="89"/>
      <c r="L435" s="1"/>
      <c r="M435" s="1"/>
      <c r="N435" s="1"/>
    </row>
    <row r="436" spans="1:14" ht="14.25" customHeight="1">
      <c r="A436" s="1"/>
      <c r="B436" s="92" t="s">
        <v>119</v>
      </c>
      <c r="C436" s="66" t="s">
        <v>210</v>
      </c>
      <c r="D436" s="84"/>
      <c r="E436" s="66"/>
      <c r="F436" s="66"/>
      <c r="G436" s="90">
        <v>3.5000000000000003E-2</v>
      </c>
      <c r="H436" s="86"/>
      <c r="I436" s="87">
        <f t="shared" si="100"/>
        <v>235291.91681799994</v>
      </c>
      <c r="J436" s="87"/>
      <c r="K436" s="89"/>
      <c r="L436" s="1"/>
      <c r="M436" s="1"/>
      <c r="N436" s="1"/>
    </row>
    <row r="437" spans="1:14" ht="14.25" customHeight="1">
      <c r="A437" s="1"/>
      <c r="B437" s="72">
        <v>7</v>
      </c>
      <c r="C437" s="73" t="s">
        <v>127</v>
      </c>
      <c r="D437" s="74">
        <v>1163</v>
      </c>
      <c r="E437" s="73" t="s">
        <v>49</v>
      </c>
      <c r="F437" s="73"/>
      <c r="G437" s="75">
        <f>D437/9322.69</f>
        <v>0.12474940172847107</v>
      </c>
      <c r="H437" s="73"/>
      <c r="I437" s="76"/>
      <c r="J437" s="76">
        <f>G437*$H$286</f>
        <v>5698552.6709565585</v>
      </c>
      <c r="K437" s="77"/>
      <c r="L437" s="1"/>
      <c r="M437" s="1"/>
      <c r="N437" s="1"/>
    </row>
    <row r="438" spans="1:14" ht="14.25" customHeight="1">
      <c r="A438" s="1"/>
      <c r="B438" s="34">
        <v>7.1</v>
      </c>
      <c r="C438" s="81" t="s">
        <v>204</v>
      </c>
      <c r="D438" s="45"/>
      <c r="E438" s="46"/>
      <c r="F438" s="46"/>
      <c r="G438" s="82">
        <v>0.15</v>
      </c>
      <c r="H438" s="78"/>
      <c r="I438" s="79"/>
      <c r="J438" s="79"/>
      <c r="K438" s="80"/>
      <c r="L438" s="1"/>
      <c r="M438" s="1"/>
      <c r="N438" s="1"/>
    </row>
    <row r="439" spans="1:14" ht="14.25" customHeight="1">
      <c r="A439" s="1"/>
      <c r="B439" s="92" t="s">
        <v>190</v>
      </c>
      <c r="C439" s="117" t="s">
        <v>217</v>
      </c>
      <c r="D439" s="84"/>
      <c r="E439" s="66"/>
      <c r="F439" s="66"/>
      <c r="G439" s="90">
        <v>0.105</v>
      </c>
      <c r="H439" s="86"/>
      <c r="I439" s="87">
        <f t="shared" ref="I439:I440" si="101">G439*$J$437</f>
        <v>598348.03045043861</v>
      </c>
      <c r="J439" s="95"/>
      <c r="K439" s="118"/>
      <c r="L439" s="1"/>
      <c r="M439" s="1"/>
      <c r="N439" s="1"/>
    </row>
    <row r="440" spans="1:14" ht="14.25" customHeight="1">
      <c r="A440" s="1"/>
      <c r="B440" s="92" t="s">
        <v>191</v>
      </c>
      <c r="C440" s="66" t="s">
        <v>206</v>
      </c>
      <c r="D440" s="84"/>
      <c r="E440" s="66"/>
      <c r="F440" s="66"/>
      <c r="G440" s="90">
        <v>4.4999999999999998E-2</v>
      </c>
      <c r="H440" s="86"/>
      <c r="I440" s="87">
        <f t="shared" si="101"/>
        <v>256434.87019304512</v>
      </c>
      <c r="J440" s="95"/>
      <c r="K440" s="118"/>
      <c r="L440" s="1"/>
      <c r="M440" s="1"/>
      <c r="N440" s="1"/>
    </row>
    <row r="441" spans="1:14" ht="14.25" customHeight="1">
      <c r="A441" s="1"/>
      <c r="B441" s="34">
        <v>7.2</v>
      </c>
      <c r="C441" s="81" t="s">
        <v>207</v>
      </c>
      <c r="D441" s="45"/>
      <c r="E441" s="46"/>
      <c r="F441" s="46"/>
      <c r="G441" s="82">
        <v>0.5</v>
      </c>
      <c r="H441" s="78"/>
      <c r="I441" s="79"/>
      <c r="J441" s="79"/>
      <c r="K441" s="80"/>
      <c r="L441" s="1"/>
      <c r="M441" s="1"/>
      <c r="N441" s="1"/>
    </row>
    <row r="442" spans="1:14" ht="14.25" customHeight="1">
      <c r="A442" s="1"/>
      <c r="B442" s="92" t="s">
        <v>193</v>
      </c>
      <c r="C442" s="66" t="s">
        <v>208</v>
      </c>
      <c r="D442" s="84"/>
      <c r="E442" s="66"/>
      <c r="F442" s="66"/>
      <c r="G442" s="90">
        <v>0.125</v>
      </c>
      <c r="H442" s="86"/>
      <c r="I442" s="87">
        <f t="shared" ref="I442:I444" si="102">G442*$J$437</f>
        <v>712319.08386956982</v>
      </c>
      <c r="J442" s="87"/>
      <c r="K442" s="89"/>
      <c r="L442" s="1"/>
      <c r="M442" s="1"/>
      <c r="N442" s="1"/>
    </row>
    <row r="443" spans="1:14" ht="14.25" customHeight="1">
      <c r="A443" s="1"/>
      <c r="B443" s="92" t="s">
        <v>194</v>
      </c>
      <c r="C443" s="66" t="s">
        <v>209</v>
      </c>
      <c r="D443" s="84"/>
      <c r="E443" s="66"/>
      <c r="F443" s="66"/>
      <c r="G443" s="88">
        <v>0.2</v>
      </c>
      <c r="H443" s="86"/>
      <c r="I443" s="87">
        <f t="shared" si="102"/>
        <v>1139710.5341913118</v>
      </c>
      <c r="J443" s="87"/>
      <c r="K443" s="89"/>
      <c r="L443" s="1"/>
      <c r="M443" s="1"/>
      <c r="N443" s="1"/>
    </row>
    <row r="444" spans="1:14" ht="14.25" customHeight="1">
      <c r="A444" s="1"/>
      <c r="B444" s="92" t="s">
        <v>195</v>
      </c>
      <c r="C444" s="66" t="s">
        <v>210</v>
      </c>
      <c r="D444" s="84"/>
      <c r="E444" s="66"/>
      <c r="F444" s="66"/>
      <c r="G444" s="90">
        <v>0.17499999999999999</v>
      </c>
      <c r="H444" s="86"/>
      <c r="I444" s="87">
        <f t="shared" si="102"/>
        <v>997246.71741739765</v>
      </c>
      <c r="J444" s="87"/>
      <c r="K444" s="89"/>
      <c r="L444" s="1"/>
      <c r="M444" s="1"/>
      <c r="N444" s="1"/>
    </row>
    <row r="445" spans="1:14" ht="14.25" customHeight="1">
      <c r="A445" s="1"/>
      <c r="B445" s="34">
        <v>7.3</v>
      </c>
      <c r="C445" s="81" t="s">
        <v>211</v>
      </c>
      <c r="D445" s="45"/>
      <c r="E445" s="46"/>
      <c r="F445" s="46"/>
      <c r="G445" s="82">
        <v>0.25</v>
      </c>
      <c r="H445" s="78"/>
      <c r="I445" s="79"/>
      <c r="J445" s="79"/>
      <c r="K445" s="80"/>
      <c r="L445" s="1"/>
      <c r="M445" s="1"/>
      <c r="N445" s="1"/>
    </row>
    <row r="446" spans="1:14" ht="14.25" customHeight="1">
      <c r="A446" s="1"/>
      <c r="B446" s="92" t="s">
        <v>247</v>
      </c>
      <c r="C446" s="66" t="s">
        <v>212</v>
      </c>
      <c r="D446" s="84"/>
      <c r="E446" s="66"/>
      <c r="F446" s="66"/>
      <c r="G446" s="90">
        <v>0.17499999999999999</v>
      </c>
      <c r="H446" s="86"/>
      <c r="I446" s="87">
        <f t="shared" ref="I446:I447" si="103">G446*$J$437</f>
        <v>997246.71741739765</v>
      </c>
      <c r="J446" s="95"/>
      <c r="K446" s="118"/>
      <c r="L446" s="1"/>
      <c r="M446" s="1"/>
      <c r="N446" s="1"/>
    </row>
    <row r="447" spans="1:14" ht="14.25" customHeight="1">
      <c r="A447" s="1"/>
      <c r="B447" s="92" t="s">
        <v>248</v>
      </c>
      <c r="C447" s="66" t="s">
        <v>213</v>
      </c>
      <c r="D447" s="84"/>
      <c r="E447" s="66"/>
      <c r="F447" s="66"/>
      <c r="G447" s="90">
        <v>7.4999999999999997E-2</v>
      </c>
      <c r="H447" s="86"/>
      <c r="I447" s="87">
        <f t="shared" si="103"/>
        <v>427391.45032174187</v>
      </c>
      <c r="J447" s="95"/>
      <c r="K447" s="118"/>
      <c r="L447" s="1"/>
      <c r="M447" s="1"/>
      <c r="N447" s="1"/>
    </row>
    <row r="448" spans="1:14" ht="14.25" customHeight="1">
      <c r="A448" s="1"/>
      <c r="B448" s="34">
        <v>7.4</v>
      </c>
      <c r="C448" s="81" t="s">
        <v>214</v>
      </c>
      <c r="D448" s="45"/>
      <c r="E448" s="46"/>
      <c r="F448" s="46"/>
      <c r="G448" s="82">
        <v>0.1</v>
      </c>
      <c r="H448" s="78"/>
      <c r="I448" s="79"/>
      <c r="J448" s="79"/>
      <c r="K448" s="80"/>
      <c r="L448" s="1"/>
      <c r="M448" s="1"/>
      <c r="N448" s="1"/>
    </row>
    <row r="449" spans="1:14" ht="14.25" customHeight="1">
      <c r="A449" s="1"/>
      <c r="B449" s="92" t="s">
        <v>129</v>
      </c>
      <c r="C449" s="66" t="s">
        <v>208</v>
      </c>
      <c r="D449" s="84"/>
      <c r="E449" s="66"/>
      <c r="F449" s="66"/>
      <c r="G449" s="90">
        <v>2.5000000000000001E-2</v>
      </c>
      <c r="H449" s="86"/>
      <c r="I449" s="87">
        <f t="shared" ref="I449:I451" si="104">G449*$J$437</f>
        <v>142463.81677391398</v>
      </c>
      <c r="J449" s="87"/>
      <c r="K449" s="89"/>
      <c r="L449" s="1"/>
      <c r="M449" s="1"/>
      <c r="N449" s="1"/>
    </row>
    <row r="450" spans="1:14" ht="14.25" customHeight="1">
      <c r="A450" s="1"/>
      <c r="B450" s="92" t="s">
        <v>130</v>
      </c>
      <c r="C450" s="66" t="s">
        <v>209</v>
      </c>
      <c r="D450" s="84"/>
      <c r="E450" s="66"/>
      <c r="F450" s="66"/>
      <c r="G450" s="88">
        <v>0.04</v>
      </c>
      <c r="H450" s="86"/>
      <c r="I450" s="87">
        <f t="shared" si="104"/>
        <v>227942.10683826235</v>
      </c>
      <c r="J450" s="87"/>
      <c r="K450" s="89"/>
      <c r="L450" s="1"/>
      <c r="M450" s="1"/>
      <c r="N450" s="1"/>
    </row>
    <row r="451" spans="1:14" ht="14.25" customHeight="1">
      <c r="A451" s="1"/>
      <c r="B451" s="96" t="s">
        <v>131</v>
      </c>
      <c r="C451" s="97" t="s">
        <v>210</v>
      </c>
      <c r="D451" s="125"/>
      <c r="E451" s="97"/>
      <c r="F451" s="97"/>
      <c r="G451" s="126">
        <v>3.5000000000000003E-2</v>
      </c>
      <c r="H451" s="99"/>
      <c r="I451" s="100">
        <f t="shared" si="104"/>
        <v>199449.34348347958</v>
      </c>
      <c r="J451" s="100"/>
      <c r="K451" s="102"/>
      <c r="L451" s="1"/>
      <c r="M451" s="1"/>
      <c r="N451" s="1"/>
    </row>
    <row r="452" spans="1:14" ht="9.75" customHeight="1">
      <c r="A452" s="1"/>
      <c r="B452" s="127"/>
      <c r="C452" s="128"/>
      <c r="D452" s="1"/>
      <c r="E452" s="1"/>
      <c r="F452" s="1"/>
      <c r="G452" s="7"/>
      <c r="H452" s="7"/>
      <c r="I452" s="1"/>
      <c r="J452" s="1"/>
      <c r="K452" s="1"/>
      <c r="L452" s="1"/>
      <c r="M452" s="1"/>
      <c r="N452" s="1"/>
    </row>
    <row r="453" spans="1:14" ht="14.25" customHeight="1">
      <c r="A453" s="1"/>
      <c r="B453" s="103" t="s">
        <v>249</v>
      </c>
      <c r="C453" s="129" t="s">
        <v>250</v>
      </c>
      <c r="D453" s="104"/>
      <c r="E453" s="104"/>
      <c r="F453" s="105">
        <f>'Payment Schedule-RFI'!D15</f>
        <v>0.01</v>
      </c>
      <c r="G453" s="104"/>
      <c r="H453" s="106">
        <f>F453*$H$3</f>
        <v>11420000</v>
      </c>
      <c r="I453" s="106"/>
      <c r="J453" s="106"/>
      <c r="K453" s="107"/>
      <c r="L453" s="1"/>
      <c r="M453" s="1"/>
      <c r="N453" s="1"/>
    </row>
    <row r="454" spans="1:14" ht="14.25" customHeight="1">
      <c r="A454" s="1"/>
      <c r="B454" s="72">
        <v>1</v>
      </c>
      <c r="C454" s="73" t="s">
        <v>48</v>
      </c>
      <c r="D454" s="74">
        <v>759.85</v>
      </c>
      <c r="E454" s="73" t="s">
        <v>49</v>
      </c>
      <c r="F454" s="73"/>
      <c r="G454" s="75">
        <f>D454/9322.69</f>
        <v>8.1505445316748706E-2</v>
      </c>
      <c r="H454" s="73"/>
      <c r="I454" s="76"/>
      <c r="J454" s="76">
        <f>G454*$H$453</f>
        <v>930792.18551727023</v>
      </c>
      <c r="K454" s="77"/>
      <c r="L454" s="1"/>
      <c r="M454" s="1"/>
      <c r="N454" s="1"/>
    </row>
    <row r="455" spans="1:14" ht="14.25" customHeight="1">
      <c r="A455" s="1"/>
      <c r="B455" s="34">
        <v>1.1000000000000001</v>
      </c>
      <c r="C455" s="46" t="s">
        <v>251</v>
      </c>
      <c r="D455" s="45"/>
      <c r="E455" s="46"/>
      <c r="F455" s="46"/>
      <c r="G455" s="40">
        <v>0.7</v>
      </c>
      <c r="H455" s="78"/>
      <c r="I455" s="79">
        <f t="shared" ref="I455:I457" si="105">G455*$J$454</f>
        <v>651554.52986208908</v>
      </c>
      <c r="J455" s="79"/>
      <c r="K455" s="80"/>
      <c r="L455" s="1"/>
      <c r="M455" s="1"/>
      <c r="N455" s="1"/>
    </row>
    <row r="456" spans="1:14" ht="14.25" customHeight="1">
      <c r="A456" s="1"/>
      <c r="B456" s="34">
        <v>1.2</v>
      </c>
      <c r="C456" s="46" t="s">
        <v>252</v>
      </c>
      <c r="D456" s="45"/>
      <c r="E456" s="46"/>
      <c r="F456" s="46"/>
      <c r="G456" s="40">
        <v>0.2</v>
      </c>
      <c r="H456" s="78"/>
      <c r="I456" s="79">
        <f t="shared" si="105"/>
        <v>186158.43710345405</v>
      </c>
      <c r="J456" s="79"/>
      <c r="K456" s="80"/>
      <c r="L456" s="1"/>
      <c r="M456" s="1"/>
      <c r="N456" s="1"/>
    </row>
    <row r="457" spans="1:14" ht="14.25" customHeight="1">
      <c r="A457" s="1"/>
      <c r="B457" s="34">
        <v>1.3</v>
      </c>
      <c r="C457" s="46" t="s">
        <v>253</v>
      </c>
      <c r="D457" s="45"/>
      <c r="E457" s="46"/>
      <c r="F457" s="46"/>
      <c r="G457" s="40">
        <v>0.1</v>
      </c>
      <c r="H457" s="78"/>
      <c r="I457" s="79">
        <f t="shared" si="105"/>
        <v>93079.218551727026</v>
      </c>
      <c r="J457" s="79"/>
      <c r="K457" s="80"/>
      <c r="L457" s="1"/>
      <c r="M457" s="1"/>
      <c r="N457" s="1"/>
    </row>
    <row r="458" spans="1:14" ht="14.25" customHeight="1">
      <c r="A458" s="1"/>
      <c r="B458" s="72">
        <v>2</v>
      </c>
      <c r="C458" s="73" t="s">
        <v>67</v>
      </c>
      <c r="D458" s="74">
        <v>2001.58</v>
      </c>
      <c r="E458" s="73" t="s">
        <v>49</v>
      </c>
      <c r="F458" s="73"/>
      <c r="G458" s="75">
        <f>D458/9322.69</f>
        <v>0.21469983448983071</v>
      </c>
      <c r="H458" s="73"/>
      <c r="I458" s="76"/>
      <c r="J458" s="76">
        <f>G458*$H$453</f>
        <v>2451872.1098738667</v>
      </c>
      <c r="K458" s="77"/>
      <c r="L458" s="1"/>
      <c r="M458" s="1"/>
      <c r="N458" s="1"/>
    </row>
    <row r="459" spans="1:14" ht="14.25" customHeight="1">
      <c r="A459" s="1"/>
      <c r="B459" s="34">
        <v>2.1</v>
      </c>
      <c r="C459" s="46" t="s">
        <v>251</v>
      </c>
      <c r="D459" s="45"/>
      <c r="E459" s="46"/>
      <c r="F459" s="46"/>
      <c r="G459" s="40">
        <v>0.7</v>
      </c>
      <c r="H459" s="78"/>
      <c r="I459" s="79">
        <f t="shared" ref="I459:I461" si="106">G459*$J$458</f>
        <v>1716310.4769117066</v>
      </c>
      <c r="J459" s="79"/>
      <c r="K459" s="80"/>
      <c r="L459" s="1"/>
      <c r="M459" s="1"/>
      <c r="N459" s="1"/>
    </row>
    <row r="460" spans="1:14" ht="14.25" customHeight="1">
      <c r="A460" s="1"/>
      <c r="B460" s="34">
        <v>2.2000000000000002</v>
      </c>
      <c r="C460" s="46" t="s">
        <v>252</v>
      </c>
      <c r="D460" s="45"/>
      <c r="E460" s="46"/>
      <c r="F460" s="46"/>
      <c r="G460" s="40">
        <v>0.2</v>
      </c>
      <c r="H460" s="78"/>
      <c r="I460" s="79">
        <f t="shared" si="106"/>
        <v>490374.42197477334</v>
      </c>
      <c r="J460" s="79"/>
      <c r="K460" s="80"/>
      <c r="L460" s="1"/>
      <c r="M460" s="1"/>
      <c r="N460" s="1"/>
    </row>
    <row r="461" spans="1:14" ht="14.25" customHeight="1">
      <c r="A461" s="1"/>
      <c r="B461" s="34">
        <v>2.2999999999999998</v>
      </c>
      <c r="C461" s="46" t="s">
        <v>253</v>
      </c>
      <c r="D461" s="45"/>
      <c r="E461" s="46"/>
      <c r="F461" s="46"/>
      <c r="G461" s="40">
        <v>0.1</v>
      </c>
      <c r="H461" s="78"/>
      <c r="I461" s="79">
        <f t="shared" si="106"/>
        <v>245187.21098738667</v>
      </c>
      <c r="J461" s="79"/>
      <c r="K461" s="80"/>
      <c r="L461" s="1"/>
      <c r="M461" s="1"/>
      <c r="N461" s="1"/>
    </row>
    <row r="462" spans="1:14" ht="14.25" customHeight="1">
      <c r="A462" s="1"/>
      <c r="B462" s="72">
        <v>3</v>
      </c>
      <c r="C462" s="73" t="s">
        <v>79</v>
      </c>
      <c r="D462" s="74">
        <v>300.26</v>
      </c>
      <c r="E462" s="73" t="s">
        <v>49</v>
      </c>
      <c r="F462" s="73"/>
      <c r="G462" s="75">
        <f>D462/9322.69</f>
        <v>3.2207442272562961E-2</v>
      </c>
      <c r="H462" s="73"/>
      <c r="I462" s="76"/>
      <c r="J462" s="76">
        <f>G462*$H$453</f>
        <v>367808.99075266899</v>
      </c>
      <c r="K462" s="77"/>
      <c r="L462" s="1"/>
      <c r="M462" s="1"/>
      <c r="N462" s="1"/>
    </row>
    <row r="463" spans="1:14" ht="14.25" customHeight="1">
      <c r="A463" s="1"/>
      <c r="B463" s="34">
        <v>3.1</v>
      </c>
      <c r="C463" s="46" t="s">
        <v>251</v>
      </c>
      <c r="D463" s="45"/>
      <c r="E463" s="46"/>
      <c r="F463" s="46"/>
      <c r="G463" s="40">
        <v>0.7</v>
      </c>
      <c r="H463" s="78"/>
      <c r="I463" s="79">
        <f t="shared" ref="I463:I465" si="107">G463*$J$462</f>
        <v>257466.29352686828</v>
      </c>
      <c r="J463" s="79"/>
      <c r="K463" s="80"/>
      <c r="L463" s="1"/>
      <c r="M463" s="1"/>
      <c r="N463" s="1"/>
    </row>
    <row r="464" spans="1:14" ht="14.25" customHeight="1">
      <c r="A464" s="1"/>
      <c r="B464" s="34">
        <v>3.2</v>
      </c>
      <c r="C464" s="46" t="s">
        <v>252</v>
      </c>
      <c r="D464" s="45"/>
      <c r="E464" s="46"/>
      <c r="F464" s="46"/>
      <c r="G464" s="40">
        <v>0.2</v>
      </c>
      <c r="H464" s="78"/>
      <c r="I464" s="79">
        <f t="shared" si="107"/>
        <v>73561.798150533796</v>
      </c>
      <c r="J464" s="79"/>
      <c r="K464" s="80"/>
      <c r="L464" s="1"/>
      <c r="M464" s="1"/>
      <c r="N464" s="1"/>
    </row>
    <row r="465" spans="1:14" ht="14.25" customHeight="1">
      <c r="A465" s="1"/>
      <c r="B465" s="34">
        <v>3.3</v>
      </c>
      <c r="C465" s="46" t="s">
        <v>253</v>
      </c>
      <c r="D465" s="45"/>
      <c r="E465" s="46"/>
      <c r="F465" s="46"/>
      <c r="G465" s="40">
        <v>0.1</v>
      </c>
      <c r="H465" s="78"/>
      <c r="I465" s="79">
        <f t="shared" si="107"/>
        <v>36780.899075266898</v>
      </c>
      <c r="J465" s="79"/>
      <c r="K465" s="80"/>
      <c r="L465" s="1"/>
      <c r="M465" s="1"/>
      <c r="N465" s="1"/>
    </row>
    <row r="466" spans="1:14" ht="14.25" customHeight="1">
      <c r="A466" s="1"/>
      <c r="B466" s="72">
        <v>4</v>
      </c>
      <c r="C466" s="73" t="s">
        <v>91</v>
      </c>
      <c r="D466" s="74">
        <v>3354</v>
      </c>
      <c r="E466" s="73" t="s">
        <v>49</v>
      </c>
      <c r="F466" s="73"/>
      <c r="G466" s="75">
        <f>D466/9322.69</f>
        <v>0.35976740618855713</v>
      </c>
      <c r="H466" s="73"/>
      <c r="I466" s="76"/>
      <c r="J466" s="76">
        <f>G466*$H$453</f>
        <v>4108543.7786733224</v>
      </c>
      <c r="K466" s="77"/>
      <c r="L466" s="1"/>
      <c r="M466" s="1"/>
      <c r="N466" s="1"/>
    </row>
    <row r="467" spans="1:14" ht="14.25" customHeight="1">
      <c r="A467" s="1"/>
      <c r="B467" s="34">
        <v>4.0999999999999996</v>
      </c>
      <c r="C467" s="46" t="s">
        <v>251</v>
      </c>
      <c r="D467" s="45"/>
      <c r="E467" s="46"/>
      <c r="F467" s="46"/>
      <c r="G467" s="40">
        <v>0.7</v>
      </c>
      <c r="H467" s="78"/>
      <c r="I467" s="79">
        <f t="shared" ref="I467:I469" si="108">G467*$J$466</f>
        <v>2875980.6450713254</v>
      </c>
      <c r="J467" s="79"/>
      <c r="K467" s="80"/>
      <c r="L467" s="1"/>
      <c r="M467" s="1"/>
      <c r="N467" s="1"/>
    </row>
    <row r="468" spans="1:14" ht="14.25" customHeight="1">
      <c r="A468" s="1"/>
      <c r="B468" s="34">
        <v>4.2</v>
      </c>
      <c r="C468" s="46" t="s">
        <v>252</v>
      </c>
      <c r="D468" s="45"/>
      <c r="E468" s="46"/>
      <c r="F468" s="46"/>
      <c r="G468" s="40">
        <v>0.2</v>
      </c>
      <c r="H468" s="78"/>
      <c r="I468" s="79">
        <f t="shared" si="108"/>
        <v>821708.7557346645</v>
      </c>
      <c r="J468" s="79"/>
      <c r="K468" s="80"/>
      <c r="L468" s="1"/>
      <c r="M468" s="1"/>
      <c r="N468" s="1"/>
    </row>
    <row r="469" spans="1:14" ht="14.25" customHeight="1">
      <c r="A469" s="1"/>
      <c r="B469" s="34">
        <v>4.3</v>
      </c>
      <c r="C469" s="46" t="s">
        <v>253</v>
      </c>
      <c r="D469" s="45"/>
      <c r="E469" s="46"/>
      <c r="F469" s="46"/>
      <c r="G469" s="40">
        <v>0.1</v>
      </c>
      <c r="H469" s="78"/>
      <c r="I469" s="79">
        <f t="shared" si="108"/>
        <v>410854.37786733225</v>
      </c>
      <c r="J469" s="79"/>
      <c r="K469" s="80"/>
      <c r="L469" s="1"/>
      <c r="M469" s="1"/>
      <c r="N469" s="1"/>
    </row>
    <row r="470" spans="1:14" ht="14.25" customHeight="1">
      <c r="A470" s="1"/>
      <c r="B470" s="72">
        <v>5</v>
      </c>
      <c r="C470" s="73" t="s">
        <v>103</v>
      </c>
      <c r="D470" s="74">
        <v>372</v>
      </c>
      <c r="E470" s="73" t="s">
        <v>49</v>
      </c>
      <c r="F470" s="73"/>
      <c r="G470" s="75">
        <f>D470/9322.69</f>
        <v>3.9902646124670024E-2</v>
      </c>
      <c r="H470" s="73"/>
      <c r="I470" s="76"/>
      <c r="J470" s="76">
        <f>G470*$H$453</f>
        <v>455688.21874373168</v>
      </c>
      <c r="K470" s="77"/>
      <c r="L470" s="1"/>
      <c r="M470" s="1"/>
      <c r="N470" s="1"/>
    </row>
    <row r="471" spans="1:14" ht="14.25" customHeight="1">
      <c r="A471" s="1"/>
      <c r="B471" s="34">
        <v>5.0999999999999996</v>
      </c>
      <c r="C471" s="46" t="s">
        <v>251</v>
      </c>
      <c r="D471" s="45"/>
      <c r="E471" s="46"/>
      <c r="F471" s="46"/>
      <c r="G471" s="40">
        <v>0.7</v>
      </c>
      <c r="H471" s="78"/>
      <c r="I471" s="79">
        <f t="shared" ref="I471:I473" si="109">G471*$J$470</f>
        <v>318981.75312061218</v>
      </c>
      <c r="J471" s="79"/>
      <c r="K471" s="80"/>
      <c r="L471" s="1"/>
      <c r="M471" s="1"/>
      <c r="N471" s="1"/>
    </row>
    <row r="472" spans="1:14" ht="14.25" customHeight="1">
      <c r="A472" s="1"/>
      <c r="B472" s="34">
        <v>5.2</v>
      </c>
      <c r="C472" s="46" t="s">
        <v>252</v>
      </c>
      <c r="D472" s="45"/>
      <c r="E472" s="46"/>
      <c r="F472" s="46"/>
      <c r="G472" s="40">
        <v>0.2</v>
      </c>
      <c r="H472" s="78"/>
      <c r="I472" s="79">
        <f t="shared" si="109"/>
        <v>91137.643748746341</v>
      </c>
      <c r="J472" s="79"/>
      <c r="K472" s="80"/>
      <c r="L472" s="1"/>
      <c r="M472" s="1"/>
      <c r="N472" s="1"/>
    </row>
    <row r="473" spans="1:14" ht="14.25" customHeight="1">
      <c r="A473" s="1"/>
      <c r="B473" s="34">
        <v>5.3</v>
      </c>
      <c r="C473" s="46" t="s">
        <v>253</v>
      </c>
      <c r="D473" s="45"/>
      <c r="E473" s="46"/>
      <c r="F473" s="46"/>
      <c r="G473" s="40">
        <v>0.1</v>
      </c>
      <c r="H473" s="78"/>
      <c r="I473" s="79">
        <f t="shared" si="109"/>
        <v>45568.82187437317</v>
      </c>
      <c r="J473" s="79"/>
      <c r="K473" s="80"/>
      <c r="L473" s="1"/>
      <c r="M473" s="1"/>
      <c r="N473" s="1"/>
    </row>
    <row r="474" spans="1:14" ht="14.25" customHeight="1">
      <c r="A474" s="1"/>
      <c r="B474" s="72">
        <v>6</v>
      </c>
      <c r="C474" s="73" t="s">
        <v>115</v>
      </c>
      <c r="D474" s="74">
        <v>1372</v>
      </c>
      <c r="E474" s="73" t="s">
        <v>49</v>
      </c>
      <c r="F474" s="73"/>
      <c r="G474" s="75">
        <f>D474/9322.69</f>
        <v>0.14716782387915933</v>
      </c>
      <c r="H474" s="73"/>
      <c r="I474" s="76"/>
      <c r="J474" s="76">
        <f>G474*$H$453</f>
        <v>1680656.5486999995</v>
      </c>
      <c r="K474" s="77"/>
      <c r="L474" s="1"/>
      <c r="M474" s="1"/>
      <c r="N474" s="1"/>
    </row>
    <row r="475" spans="1:14" ht="14.25" customHeight="1">
      <c r="A475" s="1"/>
      <c r="B475" s="34">
        <v>6.1</v>
      </c>
      <c r="C475" s="46" t="s">
        <v>251</v>
      </c>
      <c r="D475" s="45"/>
      <c r="E475" s="46"/>
      <c r="F475" s="46"/>
      <c r="G475" s="40">
        <v>0.7</v>
      </c>
      <c r="H475" s="78"/>
      <c r="I475" s="79">
        <f t="shared" ref="I475:I477" si="110">G475*$J$474</f>
        <v>1176459.5840899996</v>
      </c>
      <c r="J475" s="79"/>
      <c r="K475" s="80"/>
      <c r="L475" s="1"/>
      <c r="M475" s="1"/>
      <c r="N475" s="1"/>
    </row>
    <row r="476" spans="1:14" ht="14.25" customHeight="1">
      <c r="A476" s="1"/>
      <c r="B476" s="34">
        <v>6.2</v>
      </c>
      <c r="C476" s="46" t="s">
        <v>252</v>
      </c>
      <c r="D476" s="45"/>
      <c r="E476" s="46"/>
      <c r="F476" s="46"/>
      <c r="G476" s="40">
        <v>0.2</v>
      </c>
      <c r="H476" s="78"/>
      <c r="I476" s="79">
        <f t="shared" si="110"/>
        <v>336131.30973999994</v>
      </c>
      <c r="J476" s="79"/>
      <c r="K476" s="80"/>
      <c r="L476" s="1"/>
      <c r="M476" s="1"/>
      <c r="N476" s="1"/>
    </row>
    <row r="477" spans="1:14" ht="14.25" customHeight="1">
      <c r="A477" s="1"/>
      <c r="B477" s="34">
        <v>6.3</v>
      </c>
      <c r="C477" s="46" t="s">
        <v>253</v>
      </c>
      <c r="D477" s="45"/>
      <c r="E477" s="46"/>
      <c r="F477" s="46"/>
      <c r="G477" s="40">
        <v>0.1</v>
      </c>
      <c r="H477" s="78"/>
      <c r="I477" s="79">
        <f t="shared" si="110"/>
        <v>168065.65486999997</v>
      </c>
      <c r="J477" s="79"/>
      <c r="K477" s="80"/>
      <c r="L477" s="1"/>
      <c r="M477" s="1"/>
      <c r="N477" s="1"/>
    </row>
    <row r="478" spans="1:14" ht="14.25" customHeight="1">
      <c r="A478" s="1"/>
      <c r="B478" s="72">
        <v>7</v>
      </c>
      <c r="C478" s="73" t="s">
        <v>127</v>
      </c>
      <c r="D478" s="74">
        <v>1163</v>
      </c>
      <c r="E478" s="73" t="s">
        <v>49</v>
      </c>
      <c r="F478" s="73"/>
      <c r="G478" s="75">
        <f>D478/9322.69</f>
        <v>0.12474940172847107</v>
      </c>
      <c r="H478" s="73"/>
      <c r="I478" s="76"/>
      <c r="J478" s="76">
        <f>G478*$H$453</f>
        <v>1424638.1677391396</v>
      </c>
      <c r="K478" s="77"/>
      <c r="L478" s="1"/>
      <c r="M478" s="1"/>
      <c r="N478" s="1"/>
    </row>
    <row r="479" spans="1:14" ht="14.25" customHeight="1">
      <c r="A479" s="1"/>
      <c r="B479" s="34">
        <v>7.1</v>
      </c>
      <c r="C479" s="46" t="s">
        <v>251</v>
      </c>
      <c r="D479" s="45"/>
      <c r="E479" s="46"/>
      <c r="F479" s="46"/>
      <c r="G479" s="40">
        <v>0.7</v>
      </c>
      <c r="H479" s="78"/>
      <c r="I479" s="79">
        <f t="shared" ref="I479:I481" si="111">G479*$J$478</f>
        <v>997246.71741739765</v>
      </c>
      <c r="J479" s="79"/>
      <c r="K479" s="80"/>
      <c r="L479" s="1"/>
      <c r="M479" s="1"/>
      <c r="N479" s="1"/>
    </row>
    <row r="480" spans="1:14" ht="14.25" customHeight="1">
      <c r="A480" s="1"/>
      <c r="B480" s="34">
        <v>7.2</v>
      </c>
      <c r="C480" s="46" t="s">
        <v>252</v>
      </c>
      <c r="D480" s="45"/>
      <c r="E480" s="46"/>
      <c r="F480" s="46"/>
      <c r="G480" s="40">
        <v>0.2</v>
      </c>
      <c r="H480" s="78"/>
      <c r="I480" s="79">
        <f t="shared" si="111"/>
        <v>284927.63354782795</v>
      </c>
      <c r="J480" s="79"/>
      <c r="K480" s="80"/>
      <c r="L480" s="1"/>
      <c r="M480" s="1"/>
      <c r="N480" s="1"/>
    </row>
    <row r="481" spans="1:14" ht="14.25" customHeight="1">
      <c r="A481" s="1"/>
      <c r="B481" s="48">
        <v>7.3</v>
      </c>
      <c r="C481" s="51" t="s">
        <v>253</v>
      </c>
      <c r="D481" s="50"/>
      <c r="E481" s="51"/>
      <c r="F481" s="51"/>
      <c r="G481" s="52">
        <v>0.1</v>
      </c>
      <c r="H481" s="109"/>
      <c r="I481" s="110">
        <f t="shared" si="111"/>
        <v>142463.81677391398</v>
      </c>
      <c r="J481" s="110"/>
      <c r="K481" s="111"/>
      <c r="L481" s="1"/>
      <c r="M481" s="1"/>
      <c r="N481" s="1"/>
    </row>
    <row r="482" spans="1:14" ht="9.75" customHeight="1">
      <c r="A482" s="1"/>
      <c r="B482" s="127"/>
      <c r="C482" s="128"/>
      <c r="D482" s="1"/>
      <c r="E482" s="1"/>
      <c r="F482" s="1"/>
      <c r="G482" s="7"/>
      <c r="H482" s="7"/>
      <c r="I482" s="1"/>
      <c r="J482" s="1"/>
      <c r="K482" s="1"/>
      <c r="L482" s="1"/>
      <c r="M482" s="1"/>
      <c r="N482" s="1"/>
    </row>
    <row r="483" spans="1:14" ht="14.25" customHeight="1">
      <c r="A483" s="1"/>
      <c r="B483" s="103" t="s">
        <v>254</v>
      </c>
      <c r="C483" s="129" t="s">
        <v>255</v>
      </c>
      <c r="D483" s="104"/>
      <c r="E483" s="104"/>
      <c r="F483" s="130">
        <f>'Payment Schedule-RFI'!D16</f>
        <v>5.0000000000000001E-3</v>
      </c>
      <c r="G483" s="104"/>
      <c r="H483" s="106">
        <f>F483*$H$3</f>
        <v>5710000</v>
      </c>
      <c r="I483" s="106"/>
      <c r="J483" s="106"/>
      <c r="K483" s="107"/>
      <c r="L483" s="1"/>
      <c r="M483" s="1"/>
      <c r="N483" s="1"/>
    </row>
    <row r="484" spans="1:14" ht="14.25" customHeight="1">
      <c r="A484" s="1"/>
      <c r="B484" s="72">
        <v>1</v>
      </c>
      <c r="C484" s="73" t="s">
        <v>48</v>
      </c>
      <c r="D484" s="74">
        <v>759.85</v>
      </c>
      <c r="E484" s="73" t="s">
        <v>49</v>
      </c>
      <c r="F484" s="73"/>
      <c r="G484" s="75">
        <f>D484/9322.69</f>
        <v>8.1505445316748706E-2</v>
      </c>
      <c r="H484" s="73"/>
      <c r="I484" s="76"/>
      <c r="J484" s="76">
        <f>G484*$H$483</f>
        <v>465396.09275863512</v>
      </c>
      <c r="K484" s="77"/>
      <c r="L484" s="1"/>
      <c r="M484" s="1"/>
      <c r="N484" s="1"/>
    </row>
    <row r="485" spans="1:14" ht="14.25" customHeight="1">
      <c r="A485" s="1"/>
      <c r="B485" s="34">
        <v>1.1000000000000001</v>
      </c>
      <c r="C485" s="46" t="s">
        <v>251</v>
      </c>
      <c r="D485" s="45"/>
      <c r="E485" s="46"/>
      <c r="F485" s="46"/>
      <c r="G485" s="40">
        <v>0.7</v>
      </c>
      <c r="H485" s="78"/>
      <c r="I485" s="79">
        <f t="shared" ref="I485:I487" si="112">G485*$J$484</f>
        <v>325777.26493104454</v>
      </c>
      <c r="J485" s="79"/>
      <c r="K485" s="80"/>
      <c r="L485" s="1"/>
      <c r="M485" s="1"/>
      <c r="N485" s="1"/>
    </row>
    <row r="486" spans="1:14" ht="14.25" customHeight="1">
      <c r="A486" s="1"/>
      <c r="B486" s="34">
        <v>1.2</v>
      </c>
      <c r="C486" s="46" t="s">
        <v>252</v>
      </c>
      <c r="D486" s="45"/>
      <c r="E486" s="46"/>
      <c r="F486" s="46"/>
      <c r="G486" s="40">
        <v>0.2</v>
      </c>
      <c r="H486" s="78"/>
      <c r="I486" s="79">
        <f t="shared" si="112"/>
        <v>93079.218551727026</v>
      </c>
      <c r="J486" s="79"/>
      <c r="K486" s="80"/>
      <c r="L486" s="1"/>
      <c r="M486" s="1"/>
      <c r="N486" s="1"/>
    </row>
    <row r="487" spans="1:14" ht="14.25" customHeight="1">
      <c r="A487" s="1"/>
      <c r="B487" s="34">
        <v>1.3</v>
      </c>
      <c r="C487" s="46" t="s">
        <v>253</v>
      </c>
      <c r="D487" s="45"/>
      <c r="E487" s="46"/>
      <c r="F487" s="46"/>
      <c r="G487" s="40">
        <v>0.1</v>
      </c>
      <c r="H487" s="78"/>
      <c r="I487" s="79">
        <f t="shared" si="112"/>
        <v>46539.609275863513</v>
      </c>
      <c r="J487" s="79"/>
      <c r="K487" s="80"/>
      <c r="L487" s="1"/>
      <c r="M487" s="1"/>
      <c r="N487" s="1"/>
    </row>
    <row r="488" spans="1:14" ht="14.25" customHeight="1">
      <c r="A488" s="1"/>
      <c r="B488" s="72">
        <v>2</v>
      </c>
      <c r="C488" s="73" t="s">
        <v>67</v>
      </c>
      <c r="D488" s="74">
        <v>2001.58</v>
      </c>
      <c r="E488" s="73" t="s">
        <v>49</v>
      </c>
      <c r="F488" s="73"/>
      <c r="G488" s="75">
        <f>D488/9322.69</f>
        <v>0.21469983448983071</v>
      </c>
      <c r="H488" s="73"/>
      <c r="I488" s="76"/>
      <c r="J488" s="76">
        <f>G488*$H$483</f>
        <v>1225936.0549369333</v>
      </c>
      <c r="K488" s="77"/>
      <c r="L488" s="1"/>
      <c r="M488" s="1"/>
      <c r="N488" s="1"/>
    </row>
    <row r="489" spans="1:14" ht="14.25" customHeight="1">
      <c r="A489" s="1"/>
      <c r="B489" s="34">
        <v>2.1</v>
      </c>
      <c r="C489" s="46" t="s">
        <v>251</v>
      </c>
      <c r="D489" s="45"/>
      <c r="E489" s="46"/>
      <c r="F489" s="46"/>
      <c r="G489" s="40">
        <v>0.7</v>
      </c>
      <c r="H489" s="78"/>
      <c r="I489" s="79">
        <f t="shared" ref="I489:I491" si="113">G489*$J$488</f>
        <v>858155.23845585331</v>
      </c>
      <c r="J489" s="79"/>
      <c r="K489" s="80"/>
      <c r="L489" s="1"/>
      <c r="M489" s="1"/>
      <c r="N489" s="1"/>
    </row>
    <row r="490" spans="1:14" ht="14.25" customHeight="1">
      <c r="A490" s="1"/>
      <c r="B490" s="34">
        <v>2.2000000000000002</v>
      </c>
      <c r="C490" s="46" t="s">
        <v>252</v>
      </c>
      <c r="D490" s="45"/>
      <c r="E490" s="46"/>
      <c r="F490" s="46"/>
      <c r="G490" s="40">
        <v>0.2</v>
      </c>
      <c r="H490" s="78"/>
      <c r="I490" s="79">
        <f t="shared" si="113"/>
        <v>245187.21098738667</v>
      </c>
      <c r="J490" s="79"/>
      <c r="K490" s="80"/>
      <c r="L490" s="1"/>
      <c r="M490" s="1"/>
      <c r="N490" s="1"/>
    </row>
    <row r="491" spans="1:14" ht="14.25" customHeight="1">
      <c r="A491" s="1"/>
      <c r="B491" s="34">
        <v>2.2999999999999998</v>
      </c>
      <c r="C491" s="46" t="s">
        <v>253</v>
      </c>
      <c r="D491" s="45"/>
      <c r="E491" s="46"/>
      <c r="F491" s="46"/>
      <c r="G491" s="40">
        <v>0.1</v>
      </c>
      <c r="H491" s="78"/>
      <c r="I491" s="79">
        <f t="shared" si="113"/>
        <v>122593.60549369334</v>
      </c>
      <c r="J491" s="79"/>
      <c r="K491" s="80"/>
      <c r="L491" s="1"/>
      <c r="M491" s="1"/>
      <c r="N491" s="1"/>
    </row>
    <row r="492" spans="1:14" ht="14.25" customHeight="1">
      <c r="A492" s="1"/>
      <c r="B492" s="72">
        <v>3</v>
      </c>
      <c r="C492" s="73" t="s">
        <v>79</v>
      </c>
      <c r="D492" s="74">
        <v>300.26</v>
      </c>
      <c r="E492" s="73" t="s">
        <v>49</v>
      </c>
      <c r="F492" s="73"/>
      <c r="G492" s="75">
        <f>D492/9322.69</f>
        <v>3.2207442272562961E-2</v>
      </c>
      <c r="H492" s="73"/>
      <c r="I492" s="76"/>
      <c r="J492" s="76">
        <f>G492*$H$483</f>
        <v>183904.4953763345</v>
      </c>
      <c r="K492" s="77"/>
      <c r="L492" s="1"/>
      <c r="M492" s="1"/>
      <c r="N492" s="1"/>
    </row>
    <row r="493" spans="1:14" ht="14.25" customHeight="1">
      <c r="A493" s="1"/>
      <c r="B493" s="34">
        <v>3.1</v>
      </c>
      <c r="C493" s="46" t="s">
        <v>251</v>
      </c>
      <c r="D493" s="45"/>
      <c r="E493" s="46"/>
      <c r="F493" s="46"/>
      <c r="G493" s="40">
        <v>0.7</v>
      </c>
      <c r="H493" s="78"/>
      <c r="I493" s="79">
        <f t="shared" ref="I493:I495" si="114">G493*$J$492</f>
        <v>128733.14676343414</v>
      </c>
      <c r="J493" s="79"/>
      <c r="K493" s="80"/>
      <c r="L493" s="1"/>
      <c r="M493" s="1"/>
      <c r="N493" s="1"/>
    </row>
    <row r="494" spans="1:14" ht="14.25" customHeight="1">
      <c r="A494" s="1"/>
      <c r="B494" s="34">
        <v>3.2</v>
      </c>
      <c r="C494" s="46" t="s">
        <v>252</v>
      </c>
      <c r="D494" s="45"/>
      <c r="E494" s="46"/>
      <c r="F494" s="46"/>
      <c r="G494" s="40">
        <v>0.2</v>
      </c>
      <c r="H494" s="78"/>
      <c r="I494" s="79">
        <f t="shared" si="114"/>
        <v>36780.899075266898</v>
      </c>
      <c r="J494" s="79"/>
      <c r="K494" s="80"/>
      <c r="L494" s="1"/>
      <c r="M494" s="1"/>
      <c r="N494" s="1"/>
    </row>
    <row r="495" spans="1:14" ht="14.25" customHeight="1">
      <c r="A495" s="1"/>
      <c r="B495" s="34">
        <v>3.3</v>
      </c>
      <c r="C495" s="46" t="s">
        <v>253</v>
      </c>
      <c r="D495" s="45"/>
      <c r="E495" s="46"/>
      <c r="F495" s="46"/>
      <c r="G495" s="40">
        <v>0.1</v>
      </c>
      <c r="H495" s="78"/>
      <c r="I495" s="79">
        <f t="shared" si="114"/>
        <v>18390.449537633449</v>
      </c>
      <c r="J495" s="79"/>
      <c r="K495" s="80"/>
      <c r="L495" s="1"/>
      <c r="M495" s="1"/>
      <c r="N495" s="1"/>
    </row>
    <row r="496" spans="1:14" ht="14.25" customHeight="1">
      <c r="A496" s="1"/>
      <c r="B496" s="72">
        <v>4</v>
      </c>
      <c r="C496" s="73" t="s">
        <v>91</v>
      </c>
      <c r="D496" s="74">
        <v>3354</v>
      </c>
      <c r="E496" s="73" t="s">
        <v>49</v>
      </c>
      <c r="F496" s="73"/>
      <c r="G496" s="75">
        <f>D496/9322.69</f>
        <v>0.35976740618855713</v>
      </c>
      <c r="H496" s="73"/>
      <c r="I496" s="76"/>
      <c r="J496" s="76">
        <f>G496*$H$483</f>
        <v>2054271.8893366612</v>
      </c>
      <c r="K496" s="77"/>
      <c r="L496" s="1"/>
      <c r="M496" s="1"/>
      <c r="N496" s="1"/>
    </row>
    <row r="497" spans="1:14" ht="14.25" customHeight="1">
      <c r="A497" s="1"/>
      <c r="B497" s="34">
        <v>4.0999999999999996</v>
      </c>
      <c r="C497" s="46" t="s">
        <v>251</v>
      </c>
      <c r="D497" s="45"/>
      <c r="E497" s="46"/>
      <c r="F497" s="46"/>
      <c r="G497" s="40">
        <v>0.7</v>
      </c>
      <c r="H497" s="78"/>
      <c r="I497" s="79">
        <f t="shared" ref="I497:I499" si="115">G497*$J$496</f>
        <v>1437990.3225356627</v>
      </c>
      <c r="J497" s="79"/>
      <c r="K497" s="80"/>
      <c r="L497" s="1"/>
      <c r="M497" s="1"/>
      <c r="N497" s="1"/>
    </row>
    <row r="498" spans="1:14" ht="14.25" customHeight="1">
      <c r="A498" s="1"/>
      <c r="B498" s="34">
        <v>4.2</v>
      </c>
      <c r="C498" s="46" t="s">
        <v>252</v>
      </c>
      <c r="D498" s="45"/>
      <c r="E498" s="46"/>
      <c r="F498" s="46"/>
      <c r="G498" s="40">
        <v>0.2</v>
      </c>
      <c r="H498" s="78"/>
      <c r="I498" s="79">
        <f t="shared" si="115"/>
        <v>410854.37786733225</v>
      </c>
      <c r="J498" s="79"/>
      <c r="K498" s="80"/>
      <c r="L498" s="1"/>
      <c r="M498" s="1"/>
      <c r="N498" s="1"/>
    </row>
    <row r="499" spans="1:14" ht="14.25" customHeight="1">
      <c r="A499" s="1"/>
      <c r="B499" s="34">
        <v>4.3</v>
      </c>
      <c r="C499" s="46" t="s">
        <v>253</v>
      </c>
      <c r="D499" s="45"/>
      <c r="E499" s="46"/>
      <c r="F499" s="46"/>
      <c r="G499" s="40">
        <v>0.1</v>
      </c>
      <c r="H499" s="78"/>
      <c r="I499" s="79">
        <f t="shared" si="115"/>
        <v>205427.18893366613</v>
      </c>
      <c r="J499" s="79"/>
      <c r="K499" s="80"/>
      <c r="L499" s="1"/>
      <c r="M499" s="1"/>
      <c r="N499" s="1"/>
    </row>
    <row r="500" spans="1:14" ht="14.25" customHeight="1">
      <c r="A500" s="1"/>
      <c r="B500" s="72">
        <v>5</v>
      </c>
      <c r="C500" s="73" t="s">
        <v>103</v>
      </c>
      <c r="D500" s="74">
        <v>372</v>
      </c>
      <c r="E500" s="73" t="s">
        <v>49</v>
      </c>
      <c r="F500" s="73"/>
      <c r="G500" s="75">
        <f>D500/9322.69</f>
        <v>3.9902646124670024E-2</v>
      </c>
      <c r="H500" s="73"/>
      <c r="I500" s="76"/>
      <c r="J500" s="76">
        <f>G500*$H$483</f>
        <v>227844.10937186584</v>
      </c>
      <c r="K500" s="77"/>
      <c r="L500" s="1"/>
      <c r="M500" s="1"/>
      <c r="N500" s="1"/>
    </row>
    <row r="501" spans="1:14" ht="14.25" customHeight="1">
      <c r="A501" s="1"/>
      <c r="B501" s="34">
        <v>5.0999999999999996</v>
      </c>
      <c r="C501" s="46" t="s">
        <v>251</v>
      </c>
      <c r="D501" s="45"/>
      <c r="E501" s="46"/>
      <c r="F501" s="46"/>
      <c r="G501" s="40">
        <v>0.7</v>
      </c>
      <c r="H501" s="78"/>
      <c r="I501" s="79">
        <f t="shared" ref="I501:I503" si="116">G501*$J$500</f>
        <v>159490.87656030609</v>
      </c>
      <c r="J501" s="79"/>
      <c r="K501" s="80"/>
      <c r="L501" s="1"/>
      <c r="M501" s="1"/>
      <c r="N501" s="1"/>
    </row>
    <row r="502" spans="1:14" ht="14.25" customHeight="1">
      <c r="A502" s="1"/>
      <c r="B502" s="34">
        <v>5.2</v>
      </c>
      <c r="C502" s="46" t="s">
        <v>252</v>
      </c>
      <c r="D502" s="45"/>
      <c r="E502" s="46"/>
      <c r="F502" s="46"/>
      <c r="G502" s="40">
        <v>0.2</v>
      </c>
      <c r="H502" s="78"/>
      <c r="I502" s="79">
        <f t="shared" si="116"/>
        <v>45568.82187437317</v>
      </c>
      <c r="J502" s="79"/>
      <c r="K502" s="80"/>
      <c r="L502" s="1"/>
      <c r="M502" s="1"/>
      <c r="N502" s="1"/>
    </row>
    <row r="503" spans="1:14" ht="14.25" customHeight="1">
      <c r="A503" s="1"/>
      <c r="B503" s="34">
        <v>5.3</v>
      </c>
      <c r="C503" s="46" t="s">
        <v>253</v>
      </c>
      <c r="D503" s="45"/>
      <c r="E503" s="46"/>
      <c r="F503" s="46"/>
      <c r="G503" s="40">
        <v>0.1</v>
      </c>
      <c r="H503" s="78"/>
      <c r="I503" s="79">
        <f t="shared" si="116"/>
        <v>22784.410937186585</v>
      </c>
      <c r="J503" s="79"/>
      <c r="K503" s="80"/>
      <c r="L503" s="1"/>
      <c r="M503" s="1"/>
      <c r="N503" s="1"/>
    </row>
    <row r="504" spans="1:14" ht="14.25" customHeight="1">
      <c r="A504" s="1"/>
      <c r="B504" s="72">
        <v>6</v>
      </c>
      <c r="C504" s="73" t="s">
        <v>115</v>
      </c>
      <c r="D504" s="74">
        <v>1372</v>
      </c>
      <c r="E504" s="73" t="s">
        <v>49</v>
      </c>
      <c r="F504" s="73"/>
      <c r="G504" s="75">
        <f>D504/9322.69</f>
        <v>0.14716782387915933</v>
      </c>
      <c r="H504" s="73"/>
      <c r="I504" s="76"/>
      <c r="J504" s="76">
        <f>G504*$H$483</f>
        <v>840328.27434999973</v>
      </c>
      <c r="K504" s="77"/>
      <c r="L504" s="1"/>
      <c r="M504" s="1"/>
      <c r="N504" s="1"/>
    </row>
    <row r="505" spans="1:14" ht="14.25" customHeight="1">
      <c r="A505" s="1"/>
      <c r="B505" s="34">
        <v>6.1</v>
      </c>
      <c r="C505" s="46" t="s">
        <v>251</v>
      </c>
      <c r="D505" s="45"/>
      <c r="E505" s="46"/>
      <c r="F505" s="46"/>
      <c r="G505" s="40">
        <v>0.7</v>
      </c>
      <c r="H505" s="78"/>
      <c r="I505" s="79">
        <f t="shared" ref="I505:I507" si="117">G505*$J$504</f>
        <v>588229.79204499978</v>
      </c>
      <c r="J505" s="79"/>
      <c r="K505" s="80"/>
      <c r="L505" s="1"/>
      <c r="M505" s="1"/>
      <c r="N505" s="1"/>
    </row>
    <row r="506" spans="1:14" ht="14.25" customHeight="1">
      <c r="A506" s="1"/>
      <c r="B506" s="34">
        <v>6.2</v>
      </c>
      <c r="C506" s="46" t="s">
        <v>252</v>
      </c>
      <c r="D506" s="45"/>
      <c r="E506" s="46"/>
      <c r="F506" s="46"/>
      <c r="G506" s="40">
        <v>0.2</v>
      </c>
      <c r="H506" s="78"/>
      <c r="I506" s="79">
        <f t="shared" si="117"/>
        <v>168065.65486999997</v>
      </c>
      <c r="J506" s="79"/>
      <c r="K506" s="80"/>
      <c r="L506" s="1"/>
      <c r="M506" s="1"/>
      <c r="N506" s="1"/>
    </row>
    <row r="507" spans="1:14" ht="14.25" customHeight="1">
      <c r="A507" s="1"/>
      <c r="B507" s="34">
        <v>6.3</v>
      </c>
      <c r="C507" s="46" t="s">
        <v>253</v>
      </c>
      <c r="D507" s="45"/>
      <c r="E507" s="46"/>
      <c r="F507" s="46"/>
      <c r="G507" s="40">
        <v>0.1</v>
      </c>
      <c r="H507" s="78"/>
      <c r="I507" s="79">
        <f t="shared" si="117"/>
        <v>84032.827434999985</v>
      </c>
      <c r="J507" s="79"/>
      <c r="K507" s="80"/>
      <c r="L507" s="1"/>
      <c r="M507" s="1"/>
      <c r="N507" s="1"/>
    </row>
    <row r="508" spans="1:14" ht="14.25" customHeight="1">
      <c r="A508" s="1"/>
      <c r="B508" s="72">
        <v>7</v>
      </c>
      <c r="C508" s="73" t="s">
        <v>127</v>
      </c>
      <c r="D508" s="74">
        <v>1163</v>
      </c>
      <c r="E508" s="73" t="s">
        <v>49</v>
      </c>
      <c r="F508" s="73"/>
      <c r="G508" s="75">
        <f>D508/9322.69</f>
        <v>0.12474940172847107</v>
      </c>
      <c r="H508" s="73"/>
      <c r="I508" s="76"/>
      <c r="J508" s="76">
        <f>G508*$H$483</f>
        <v>712319.08386956982</v>
      </c>
      <c r="K508" s="77"/>
      <c r="L508" s="1"/>
      <c r="M508" s="1"/>
      <c r="N508" s="1"/>
    </row>
    <row r="509" spans="1:14" ht="14.25" customHeight="1">
      <c r="A509" s="1"/>
      <c r="B509" s="34">
        <v>7.1</v>
      </c>
      <c r="C509" s="46" t="s">
        <v>251</v>
      </c>
      <c r="D509" s="45"/>
      <c r="E509" s="46"/>
      <c r="F509" s="46"/>
      <c r="G509" s="40">
        <v>0.7</v>
      </c>
      <c r="H509" s="78"/>
      <c r="I509" s="79">
        <f t="shared" ref="I509:I511" si="118">G509*$J$508</f>
        <v>498623.35870869883</v>
      </c>
      <c r="J509" s="79"/>
      <c r="K509" s="80"/>
      <c r="L509" s="1"/>
      <c r="M509" s="1"/>
      <c r="N509" s="1"/>
    </row>
    <row r="510" spans="1:14" ht="14.25" customHeight="1">
      <c r="A510" s="1"/>
      <c r="B510" s="34">
        <v>7.2</v>
      </c>
      <c r="C510" s="46" t="s">
        <v>252</v>
      </c>
      <c r="D510" s="45"/>
      <c r="E510" s="46"/>
      <c r="F510" s="46"/>
      <c r="G510" s="40">
        <v>0.2</v>
      </c>
      <c r="H510" s="78"/>
      <c r="I510" s="79">
        <f t="shared" si="118"/>
        <v>142463.81677391398</v>
      </c>
      <c r="J510" s="79"/>
      <c r="K510" s="80"/>
      <c r="L510" s="1"/>
      <c r="M510" s="1"/>
      <c r="N510" s="1"/>
    </row>
    <row r="511" spans="1:14" ht="14.25" customHeight="1">
      <c r="A511" s="1"/>
      <c r="B511" s="48">
        <v>7.3</v>
      </c>
      <c r="C511" s="51" t="s">
        <v>253</v>
      </c>
      <c r="D511" s="50"/>
      <c r="E511" s="51"/>
      <c r="F511" s="51"/>
      <c r="G511" s="52">
        <v>0.1</v>
      </c>
      <c r="H511" s="109"/>
      <c r="I511" s="110">
        <f t="shared" si="118"/>
        <v>71231.908386956988</v>
      </c>
      <c r="J511" s="110"/>
      <c r="K511" s="111"/>
      <c r="L511" s="1"/>
      <c r="M511" s="1"/>
      <c r="N511" s="1"/>
    </row>
    <row r="512" spans="1:14" ht="9.75" customHeight="1">
      <c r="A512" s="1"/>
      <c r="B512" s="127"/>
      <c r="C512" s="128"/>
      <c r="D512" s="1"/>
      <c r="E512" s="1"/>
      <c r="F512" s="1"/>
      <c r="G512" s="7"/>
      <c r="H512" s="7"/>
      <c r="I512" s="1"/>
      <c r="J512" s="1"/>
      <c r="K512" s="1"/>
      <c r="L512" s="1"/>
      <c r="M512" s="1"/>
      <c r="N512" s="1"/>
    </row>
    <row r="513" spans="1:14" ht="14.25" customHeight="1">
      <c r="A513" s="1"/>
      <c r="B513" s="103" t="s">
        <v>256</v>
      </c>
      <c r="C513" s="129" t="s">
        <v>257</v>
      </c>
      <c r="D513" s="104"/>
      <c r="E513" s="104"/>
      <c r="F513" s="105">
        <f>'Payment Schedule-RFI'!D17</f>
        <v>0.01</v>
      </c>
      <c r="G513" s="104"/>
      <c r="H513" s="106">
        <f>F513*$H$3</f>
        <v>11420000</v>
      </c>
      <c r="I513" s="106"/>
      <c r="J513" s="106"/>
      <c r="K513" s="107"/>
      <c r="L513" s="1"/>
      <c r="M513" s="1"/>
      <c r="N513" s="1"/>
    </row>
    <row r="514" spans="1:14" ht="14.25" customHeight="1">
      <c r="A514" s="1"/>
      <c r="B514" s="72">
        <v>1</v>
      </c>
      <c r="C514" s="73" t="s">
        <v>48</v>
      </c>
      <c r="D514" s="74">
        <v>759.85</v>
      </c>
      <c r="E514" s="73" t="s">
        <v>49</v>
      </c>
      <c r="F514" s="73"/>
      <c r="G514" s="75">
        <f>D514/9322.69</f>
        <v>8.1505445316748706E-2</v>
      </c>
      <c r="H514" s="73"/>
      <c r="I514" s="76"/>
      <c r="J514" s="76">
        <f>G514*$H$513</f>
        <v>930792.18551727023</v>
      </c>
      <c r="K514" s="77"/>
      <c r="L514" s="1"/>
      <c r="M514" s="1"/>
      <c r="N514" s="1"/>
    </row>
    <row r="515" spans="1:14" ht="14.25" customHeight="1">
      <c r="A515" s="1"/>
      <c r="B515" s="34">
        <v>1.1000000000000001</v>
      </c>
      <c r="C515" s="46" t="s">
        <v>251</v>
      </c>
      <c r="D515" s="45"/>
      <c r="E515" s="46"/>
      <c r="F515" s="46"/>
      <c r="G515" s="40">
        <v>0.7</v>
      </c>
      <c r="H515" s="78"/>
      <c r="I515" s="79">
        <f t="shared" ref="I515:I517" si="119">G515*$J$514</f>
        <v>651554.52986208908</v>
      </c>
      <c r="J515" s="79"/>
      <c r="K515" s="80"/>
      <c r="L515" s="1"/>
      <c r="M515" s="1"/>
      <c r="N515" s="1"/>
    </row>
    <row r="516" spans="1:14" ht="14.25" customHeight="1">
      <c r="A516" s="1"/>
      <c r="B516" s="34">
        <v>1.2</v>
      </c>
      <c r="C516" s="46" t="s">
        <v>252</v>
      </c>
      <c r="D516" s="45"/>
      <c r="E516" s="46"/>
      <c r="F516" s="46"/>
      <c r="G516" s="40">
        <v>0.2</v>
      </c>
      <c r="H516" s="78"/>
      <c r="I516" s="79">
        <f t="shared" si="119"/>
        <v>186158.43710345405</v>
      </c>
      <c r="J516" s="79"/>
      <c r="K516" s="80"/>
      <c r="L516" s="1"/>
      <c r="M516" s="1"/>
      <c r="N516" s="1"/>
    </row>
    <row r="517" spans="1:14" ht="14.25" customHeight="1">
      <c r="A517" s="1"/>
      <c r="B517" s="34">
        <v>1.3</v>
      </c>
      <c r="C517" s="46" t="s">
        <v>253</v>
      </c>
      <c r="D517" s="45"/>
      <c r="E517" s="46"/>
      <c r="F517" s="46"/>
      <c r="G517" s="40">
        <v>0.1</v>
      </c>
      <c r="H517" s="78"/>
      <c r="I517" s="79">
        <f t="shared" si="119"/>
        <v>93079.218551727026</v>
      </c>
      <c r="J517" s="79"/>
      <c r="K517" s="80"/>
      <c r="L517" s="1"/>
      <c r="M517" s="1"/>
      <c r="N517" s="1"/>
    </row>
    <row r="518" spans="1:14" ht="14.25" customHeight="1">
      <c r="A518" s="1"/>
      <c r="B518" s="72">
        <v>2</v>
      </c>
      <c r="C518" s="73" t="s">
        <v>67</v>
      </c>
      <c r="D518" s="74">
        <v>2001.58</v>
      </c>
      <c r="E518" s="73" t="s">
        <v>49</v>
      </c>
      <c r="F518" s="73"/>
      <c r="G518" s="75">
        <f>D518/9322.69</f>
        <v>0.21469983448983071</v>
      </c>
      <c r="H518" s="73"/>
      <c r="I518" s="76"/>
      <c r="J518" s="76">
        <f>G518*$H$513</f>
        <v>2451872.1098738667</v>
      </c>
      <c r="K518" s="77"/>
      <c r="L518" s="1"/>
      <c r="M518" s="1"/>
      <c r="N518" s="1"/>
    </row>
    <row r="519" spans="1:14" ht="14.25" customHeight="1">
      <c r="A519" s="1"/>
      <c r="B519" s="34">
        <v>2.1</v>
      </c>
      <c r="C519" s="46" t="s">
        <v>251</v>
      </c>
      <c r="D519" s="45"/>
      <c r="E519" s="46"/>
      <c r="F519" s="46"/>
      <c r="G519" s="40">
        <v>0.7</v>
      </c>
      <c r="H519" s="78"/>
      <c r="I519" s="79">
        <f t="shared" ref="I519:I521" si="120">G519*$J$518</f>
        <v>1716310.4769117066</v>
      </c>
      <c r="J519" s="79"/>
      <c r="K519" s="80"/>
      <c r="L519" s="1"/>
      <c r="M519" s="1"/>
      <c r="N519" s="1"/>
    </row>
    <row r="520" spans="1:14" ht="14.25" customHeight="1">
      <c r="A520" s="1"/>
      <c r="B520" s="34">
        <v>2.2000000000000002</v>
      </c>
      <c r="C520" s="46" t="s">
        <v>252</v>
      </c>
      <c r="D520" s="45"/>
      <c r="E520" s="46"/>
      <c r="F520" s="46"/>
      <c r="G520" s="40">
        <v>0.2</v>
      </c>
      <c r="H520" s="78"/>
      <c r="I520" s="79">
        <f t="shared" si="120"/>
        <v>490374.42197477334</v>
      </c>
      <c r="J520" s="79"/>
      <c r="K520" s="80"/>
      <c r="L520" s="1"/>
      <c r="M520" s="1"/>
      <c r="N520" s="1"/>
    </row>
    <row r="521" spans="1:14" ht="14.25" customHeight="1">
      <c r="A521" s="1"/>
      <c r="B521" s="34">
        <v>2.2999999999999998</v>
      </c>
      <c r="C521" s="46" t="s">
        <v>253</v>
      </c>
      <c r="D521" s="45"/>
      <c r="E521" s="46"/>
      <c r="F521" s="46"/>
      <c r="G521" s="40">
        <v>0.1</v>
      </c>
      <c r="H521" s="78"/>
      <c r="I521" s="79">
        <f t="shared" si="120"/>
        <v>245187.21098738667</v>
      </c>
      <c r="J521" s="79"/>
      <c r="K521" s="80"/>
      <c r="L521" s="1"/>
      <c r="M521" s="1"/>
      <c r="N521" s="1"/>
    </row>
    <row r="522" spans="1:14" ht="14.25" customHeight="1">
      <c r="A522" s="1"/>
      <c r="B522" s="72">
        <v>3</v>
      </c>
      <c r="C522" s="73" t="s">
        <v>79</v>
      </c>
      <c r="D522" s="74">
        <v>300.26</v>
      </c>
      <c r="E522" s="73" t="s">
        <v>49</v>
      </c>
      <c r="F522" s="73"/>
      <c r="G522" s="75">
        <f>D522/9322.69</f>
        <v>3.2207442272562961E-2</v>
      </c>
      <c r="H522" s="73"/>
      <c r="I522" s="76"/>
      <c r="J522" s="76">
        <f>G522*$H$513</f>
        <v>367808.99075266899</v>
      </c>
      <c r="K522" s="77"/>
      <c r="L522" s="1"/>
      <c r="M522" s="1"/>
      <c r="N522" s="1"/>
    </row>
    <row r="523" spans="1:14" ht="14.25" customHeight="1">
      <c r="A523" s="1"/>
      <c r="B523" s="34">
        <v>3.1</v>
      </c>
      <c r="C523" s="46" t="s">
        <v>251</v>
      </c>
      <c r="D523" s="45"/>
      <c r="E523" s="46"/>
      <c r="F523" s="46"/>
      <c r="G523" s="40">
        <v>0.7</v>
      </c>
      <c r="H523" s="78"/>
      <c r="I523" s="79">
        <f t="shared" ref="I523:I525" si="121">G523*$J$522</f>
        <v>257466.29352686828</v>
      </c>
      <c r="J523" s="79"/>
      <c r="K523" s="80"/>
      <c r="L523" s="1"/>
      <c r="M523" s="1"/>
      <c r="N523" s="1"/>
    </row>
    <row r="524" spans="1:14" ht="14.25" customHeight="1">
      <c r="A524" s="1"/>
      <c r="B524" s="34">
        <v>3.2</v>
      </c>
      <c r="C524" s="46" t="s">
        <v>252</v>
      </c>
      <c r="D524" s="45"/>
      <c r="E524" s="46"/>
      <c r="F524" s="46"/>
      <c r="G524" s="40">
        <v>0.2</v>
      </c>
      <c r="H524" s="78"/>
      <c r="I524" s="79">
        <f t="shared" si="121"/>
        <v>73561.798150533796</v>
      </c>
      <c r="J524" s="79"/>
      <c r="K524" s="80"/>
      <c r="L524" s="1"/>
      <c r="M524" s="1"/>
      <c r="N524" s="1"/>
    </row>
    <row r="525" spans="1:14" ht="14.25" customHeight="1">
      <c r="A525" s="1"/>
      <c r="B525" s="34">
        <v>3.3</v>
      </c>
      <c r="C525" s="46" t="s">
        <v>253</v>
      </c>
      <c r="D525" s="45"/>
      <c r="E525" s="46"/>
      <c r="F525" s="46"/>
      <c r="G525" s="40">
        <v>0.1</v>
      </c>
      <c r="H525" s="78"/>
      <c r="I525" s="79">
        <f t="shared" si="121"/>
        <v>36780.899075266898</v>
      </c>
      <c r="J525" s="79"/>
      <c r="K525" s="80"/>
      <c r="L525" s="1"/>
      <c r="M525" s="1"/>
      <c r="N525" s="1"/>
    </row>
    <row r="526" spans="1:14" ht="14.25" customHeight="1">
      <c r="A526" s="1"/>
      <c r="B526" s="72">
        <v>4</v>
      </c>
      <c r="C526" s="73" t="s">
        <v>91</v>
      </c>
      <c r="D526" s="74">
        <v>3354</v>
      </c>
      <c r="E526" s="73" t="s">
        <v>49</v>
      </c>
      <c r="F526" s="73"/>
      <c r="G526" s="75">
        <f>D526/9322.69</f>
        <v>0.35976740618855713</v>
      </c>
      <c r="H526" s="73"/>
      <c r="I526" s="76"/>
      <c r="J526" s="76">
        <f>G526*$H$513</f>
        <v>4108543.7786733224</v>
      </c>
      <c r="K526" s="77"/>
      <c r="L526" s="1"/>
      <c r="M526" s="1"/>
      <c r="N526" s="1"/>
    </row>
    <row r="527" spans="1:14" ht="14.25" customHeight="1">
      <c r="A527" s="1"/>
      <c r="B527" s="34">
        <v>4.0999999999999996</v>
      </c>
      <c r="C527" s="46" t="s">
        <v>251</v>
      </c>
      <c r="D527" s="45"/>
      <c r="E527" s="46"/>
      <c r="F527" s="46"/>
      <c r="G527" s="40">
        <v>0.7</v>
      </c>
      <c r="H527" s="78"/>
      <c r="I527" s="79">
        <f t="shared" ref="I527:I529" si="122">G527*$J$526</f>
        <v>2875980.6450713254</v>
      </c>
      <c r="J527" s="79"/>
      <c r="K527" s="80"/>
      <c r="L527" s="1"/>
      <c r="M527" s="1"/>
      <c r="N527" s="1"/>
    </row>
    <row r="528" spans="1:14" ht="14.25" customHeight="1">
      <c r="A528" s="1"/>
      <c r="B528" s="34">
        <v>4.2</v>
      </c>
      <c r="C528" s="46" t="s">
        <v>252</v>
      </c>
      <c r="D528" s="45"/>
      <c r="E528" s="46"/>
      <c r="F528" s="46"/>
      <c r="G528" s="40">
        <v>0.2</v>
      </c>
      <c r="H528" s="78"/>
      <c r="I528" s="79">
        <f t="shared" si="122"/>
        <v>821708.7557346645</v>
      </c>
      <c r="J528" s="79"/>
      <c r="K528" s="80"/>
      <c r="L528" s="1"/>
      <c r="M528" s="1"/>
      <c r="N528" s="1"/>
    </row>
    <row r="529" spans="1:14" ht="14.25" customHeight="1">
      <c r="A529" s="1"/>
      <c r="B529" s="34">
        <v>4.3</v>
      </c>
      <c r="C529" s="46" t="s">
        <v>253</v>
      </c>
      <c r="D529" s="45"/>
      <c r="E529" s="46"/>
      <c r="F529" s="46"/>
      <c r="G529" s="40">
        <v>0.1</v>
      </c>
      <c r="H529" s="78"/>
      <c r="I529" s="79">
        <f t="shared" si="122"/>
        <v>410854.37786733225</v>
      </c>
      <c r="J529" s="79"/>
      <c r="K529" s="80"/>
      <c r="L529" s="1"/>
      <c r="M529" s="1"/>
      <c r="N529" s="1"/>
    </row>
    <row r="530" spans="1:14" ht="14.25" customHeight="1">
      <c r="A530" s="1"/>
      <c r="B530" s="72">
        <v>5</v>
      </c>
      <c r="C530" s="73" t="s">
        <v>103</v>
      </c>
      <c r="D530" s="74">
        <v>372</v>
      </c>
      <c r="E530" s="73" t="s">
        <v>49</v>
      </c>
      <c r="F530" s="73"/>
      <c r="G530" s="75">
        <f>D530/9322.69</f>
        <v>3.9902646124670024E-2</v>
      </c>
      <c r="H530" s="73"/>
      <c r="I530" s="76"/>
      <c r="J530" s="76">
        <f>G530*$H$513</f>
        <v>455688.21874373168</v>
      </c>
      <c r="K530" s="77"/>
      <c r="L530" s="1"/>
      <c r="M530" s="1"/>
      <c r="N530" s="1"/>
    </row>
    <row r="531" spans="1:14" ht="14.25" customHeight="1">
      <c r="A531" s="1"/>
      <c r="B531" s="34">
        <v>5.0999999999999996</v>
      </c>
      <c r="C531" s="46" t="s">
        <v>251</v>
      </c>
      <c r="D531" s="45"/>
      <c r="E531" s="46"/>
      <c r="F531" s="46"/>
      <c r="G531" s="40">
        <v>0.7</v>
      </c>
      <c r="H531" s="78"/>
      <c r="I531" s="79">
        <f t="shared" ref="I531:I533" si="123">G531*$J$530</f>
        <v>318981.75312061218</v>
      </c>
      <c r="J531" s="79"/>
      <c r="K531" s="80"/>
      <c r="L531" s="1"/>
      <c r="M531" s="1"/>
      <c r="N531" s="1"/>
    </row>
    <row r="532" spans="1:14" ht="14.25" customHeight="1">
      <c r="A532" s="1"/>
      <c r="B532" s="34">
        <v>5.2</v>
      </c>
      <c r="C532" s="46" t="s">
        <v>252</v>
      </c>
      <c r="D532" s="45"/>
      <c r="E532" s="46"/>
      <c r="F532" s="46"/>
      <c r="G532" s="40">
        <v>0.2</v>
      </c>
      <c r="H532" s="78"/>
      <c r="I532" s="79">
        <f t="shared" si="123"/>
        <v>91137.643748746341</v>
      </c>
      <c r="J532" s="79"/>
      <c r="K532" s="80"/>
      <c r="L532" s="1"/>
      <c r="M532" s="1"/>
      <c r="N532" s="1"/>
    </row>
    <row r="533" spans="1:14" ht="14.25" customHeight="1">
      <c r="A533" s="1"/>
      <c r="B533" s="34">
        <v>5.3</v>
      </c>
      <c r="C533" s="46" t="s">
        <v>253</v>
      </c>
      <c r="D533" s="45"/>
      <c r="E533" s="46"/>
      <c r="F533" s="46"/>
      <c r="G533" s="40">
        <v>0.1</v>
      </c>
      <c r="H533" s="78"/>
      <c r="I533" s="79">
        <f t="shared" si="123"/>
        <v>45568.82187437317</v>
      </c>
      <c r="J533" s="79"/>
      <c r="K533" s="80"/>
      <c r="L533" s="1"/>
      <c r="M533" s="1"/>
      <c r="N533" s="1"/>
    </row>
    <row r="534" spans="1:14" ht="14.25" customHeight="1">
      <c r="A534" s="1"/>
      <c r="B534" s="72">
        <v>6</v>
      </c>
      <c r="C534" s="73" t="s">
        <v>115</v>
      </c>
      <c r="D534" s="74">
        <v>1372</v>
      </c>
      <c r="E534" s="73" t="s">
        <v>49</v>
      </c>
      <c r="F534" s="73"/>
      <c r="G534" s="75">
        <f>D534/9322.69</f>
        <v>0.14716782387915933</v>
      </c>
      <c r="H534" s="73"/>
      <c r="I534" s="76"/>
      <c r="J534" s="76">
        <f>G534*$H$513</f>
        <v>1680656.5486999995</v>
      </c>
      <c r="K534" s="77"/>
      <c r="L534" s="1"/>
      <c r="M534" s="1"/>
      <c r="N534" s="1"/>
    </row>
    <row r="535" spans="1:14" ht="14.25" customHeight="1">
      <c r="A535" s="1"/>
      <c r="B535" s="34">
        <v>6.1</v>
      </c>
      <c r="C535" s="46" t="s">
        <v>251</v>
      </c>
      <c r="D535" s="45"/>
      <c r="E535" s="46"/>
      <c r="F535" s="46"/>
      <c r="G535" s="40">
        <v>0.7</v>
      </c>
      <c r="H535" s="78"/>
      <c r="I535" s="79">
        <f t="shared" ref="I535:I537" si="124">G535*$J$534</f>
        <v>1176459.5840899996</v>
      </c>
      <c r="J535" s="79"/>
      <c r="K535" s="80"/>
      <c r="L535" s="1"/>
      <c r="M535" s="1"/>
      <c r="N535" s="1"/>
    </row>
    <row r="536" spans="1:14" ht="14.25" customHeight="1">
      <c r="A536" s="1"/>
      <c r="B536" s="34">
        <v>6.2</v>
      </c>
      <c r="C536" s="46" t="s">
        <v>252</v>
      </c>
      <c r="D536" s="45"/>
      <c r="E536" s="46"/>
      <c r="F536" s="46"/>
      <c r="G536" s="40">
        <v>0.2</v>
      </c>
      <c r="H536" s="78"/>
      <c r="I536" s="79">
        <f t="shared" si="124"/>
        <v>336131.30973999994</v>
      </c>
      <c r="J536" s="79"/>
      <c r="K536" s="80"/>
      <c r="L536" s="1"/>
      <c r="M536" s="1"/>
      <c r="N536" s="1"/>
    </row>
    <row r="537" spans="1:14" ht="14.25" customHeight="1">
      <c r="A537" s="1"/>
      <c r="B537" s="34">
        <v>6.3</v>
      </c>
      <c r="C537" s="46" t="s">
        <v>253</v>
      </c>
      <c r="D537" s="45"/>
      <c r="E537" s="46"/>
      <c r="F537" s="46"/>
      <c r="G537" s="40">
        <v>0.1</v>
      </c>
      <c r="H537" s="78"/>
      <c r="I537" s="79">
        <f t="shared" si="124"/>
        <v>168065.65486999997</v>
      </c>
      <c r="J537" s="79"/>
      <c r="K537" s="80"/>
      <c r="L537" s="1"/>
      <c r="M537" s="1"/>
      <c r="N537" s="1"/>
    </row>
    <row r="538" spans="1:14" ht="14.25" customHeight="1">
      <c r="A538" s="1"/>
      <c r="B538" s="72">
        <v>7</v>
      </c>
      <c r="C538" s="73" t="s">
        <v>127</v>
      </c>
      <c r="D538" s="74">
        <v>1163</v>
      </c>
      <c r="E538" s="73" t="s">
        <v>49</v>
      </c>
      <c r="F538" s="73"/>
      <c r="G538" s="75">
        <f>D538/9322.69</f>
        <v>0.12474940172847107</v>
      </c>
      <c r="H538" s="73"/>
      <c r="I538" s="76"/>
      <c r="J538" s="76">
        <f>G538*$H$513</f>
        <v>1424638.1677391396</v>
      </c>
      <c r="K538" s="77"/>
      <c r="L538" s="1"/>
      <c r="M538" s="1"/>
      <c r="N538" s="1"/>
    </row>
    <row r="539" spans="1:14" ht="14.25" customHeight="1">
      <c r="A539" s="1"/>
      <c r="B539" s="34">
        <v>7.1</v>
      </c>
      <c r="C539" s="46" t="s">
        <v>251</v>
      </c>
      <c r="D539" s="45"/>
      <c r="E539" s="46"/>
      <c r="F539" s="46"/>
      <c r="G539" s="40">
        <v>0.7</v>
      </c>
      <c r="H539" s="78"/>
      <c r="I539" s="79">
        <f t="shared" ref="I539:I541" si="125">G539*$J$538</f>
        <v>997246.71741739765</v>
      </c>
      <c r="J539" s="79"/>
      <c r="K539" s="80"/>
      <c r="L539" s="1"/>
      <c r="M539" s="1"/>
      <c r="N539" s="1"/>
    </row>
    <row r="540" spans="1:14" ht="14.25" customHeight="1">
      <c r="A540" s="1"/>
      <c r="B540" s="34">
        <v>7.2</v>
      </c>
      <c r="C540" s="46" t="s">
        <v>252</v>
      </c>
      <c r="D540" s="45"/>
      <c r="E540" s="46"/>
      <c r="F540" s="46"/>
      <c r="G540" s="40">
        <v>0.2</v>
      </c>
      <c r="H540" s="78"/>
      <c r="I540" s="79">
        <f t="shared" si="125"/>
        <v>284927.63354782795</v>
      </c>
      <c r="J540" s="79"/>
      <c r="K540" s="80"/>
      <c r="L540" s="1"/>
      <c r="M540" s="1"/>
      <c r="N540" s="1"/>
    </row>
    <row r="541" spans="1:14" ht="14.25" customHeight="1">
      <c r="A541" s="1"/>
      <c r="B541" s="48">
        <v>7.3</v>
      </c>
      <c r="C541" s="51" t="s">
        <v>253</v>
      </c>
      <c r="D541" s="50"/>
      <c r="E541" s="51"/>
      <c r="F541" s="51"/>
      <c r="G541" s="52">
        <v>0.1</v>
      </c>
      <c r="H541" s="109"/>
      <c r="I541" s="110">
        <f t="shared" si="125"/>
        <v>142463.81677391398</v>
      </c>
      <c r="J541" s="110"/>
      <c r="K541" s="111"/>
      <c r="L541" s="1"/>
      <c r="M541" s="1"/>
      <c r="N541" s="1"/>
    </row>
    <row r="542" spans="1:14" ht="9.75" customHeight="1">
      <c r="A542" s="1"/>
      <c r="B542" s="127"/>
      <c r="C542" s="128"/>
      <c r="D542" s="1"/>
      <c r="E542" s="1"/>
      <c r="F542" s="1"/>
      <c r="G542" s="7"/>
      <c r="H542" s="7"/>
      <c r="I542" s="1"/>
      <c r="J542" s="1"/>
      <c r="K542" s="1"/>
      <c r="L542" s="1"/>
      <c r="M542" s="1"/>
      <c r="N542" s="1"/>
    </row>
    <row r="543" spans="1:14" ht="14.25" customHeight="1">
      <c r="A543" s="1"/>
      <c r="B543" s="103" t="s">
        <v>258</v>
      </c>
      <c r="C543" s="129" t="s">
        <v>259</v>
      </c>
      <c r="D543" s="104"/>
      <c r="E543" s="104"/>
      <c r="F543" s="130">
        <f>'Payment Schedule-RFI'!D18</f>
        <v>5.0000000000000001E-3</v>
      </c>
      <c r="G543" s="104"/>
      <c r="H543" s="106">
        <f>F543*$H$3</f>
        <v>5710000</v>
      </c>
      <c r="I543" s="106"/>
      <c r="J543" s="106"/>
      <c r="K543" s="107"/>
      <c r="L543" s="1"/>
      <c r="M543" s="1"/>
      <c r="N543" s="1"/>
    </row>
    <row r="544" spans="1:14" ht="14.25" customHeight="1">
      <c r="A544" s="1"/>
      <c r="B544" s="72">
        <v>1</v>
      </c>
      <c r="C544" s="73" t="s">
        <v>48</v>
      </c>
      <c r="D544" s="74">
        <v>759.85</v>
      </c>
      <c r="E544" s="73" t="s">
        <v>49</v>
      </c>
      <c r="F544" s="73"/>
      <c r="G544" s="75">
        <f>D544/9322.69</f>
        <v>8.1505445316748706E-2</v>
      </c>
      <c r="H544" s="73"/>
      <c r="I544" s="76"/>
      <c r="J544" s="76">
        <f>G544*$H$543</f>
        <v>465396.09275863512</v>
      </c>
      <c r="K544" s="77"/>
      <c r="L544" s="1"/>
      <c r="M544" s="1"/>
      <c r="N544" s="1"/>
    </row>
    <row r="545" spans="1:14" ht="14.25" customHeight="1">
      <c r="A545" s="1"/>
      <c r="B545" s="34">
        <v>1.1000000000000001</v>
      </c>
      <c r="C545" s="46" t="s">
        <v>251</v>
      </c>
      <c r="D545" s="45"/>
      <c r="E545" s="46"/>
      <c r="F545" s="46"/>
      <c r="G545" s="40">
        <v>0.7</v>
      </c>
      <c r="H545" s="78"/>
      <c r="I545" s="79">
        <f t="shared" ref="I545:I547" si="126">G545*$J$544</f>
        <v>325777.26493104454</v>
      </c>
      <c r="J545" s="79"/>
      <c r="K545" s="80"/>
      <c r="L545" s="1"/>
      <c r="M545" s="1"/>
      <c r="N545" s="1"/>
    </row>
    <row r="546" spans="1:14" ht="14.25" customHeight="1">
      <c r="A546" s="1"/>
      <c r="B546" s="34">
        <v>1.2</v>
      </c>
      <c r="C546" s="46" t="s">
        <v>252</v>
      </c>
      <c r="D546" s="45"/>
      <c r="E546" s="46"/>
      <c r="F546" s="46"/>
      <c r="G546" s="40">
        <v>0.2</v>
      </c>
      <c r="H546" s="78"/>
      <c r="I546" s="79">
        <f t="shared" si="126"/>
        <v>93079.218551727026</v>
      </c>
      <c r="J546" s="79"/>
      <c r="K546" s="80"/>
      <c r="L546" s="1"/>
      <c r="M546" s="1"/>
      <c r="N546" s="1"/>
    </row>
    <row r="547" spans="1:14" ht="14.25" customHeight="1">
      <c r="A547" s="1"/>
      <c r="B547" s="34">
        <v>1.3</v>
      </c>
      <c r="C547" s="46" t="s">
        <v>253</v>
      </c>
      <c r="D547" s="45"/>
      <c r="E547" s="46"/>
      <c r="F547" s="46"/>
      <c r="G547" s="40">
        <v>0.1</v>
      </c>
      <c r="H547" s="78"/>
      <c r="I547" s="79">
        <f t="shared" si="126"/>
        <v>46539.609275863513</v>
      </c>
      <c r="J547" s="79"/>
      <c r="K547" s="80"/>
      <c r="L547" s="1"/>
      <c r="M547" s="1"/>
      <c r="N547" s="1"/>
    </row>
    <row r="548" spans="1:14" ht="14.25" customHeight="1">
      <c r="A548" s="1"/>
      <c r="B548" s="72">
        <v>2</v>
      </c>
      <c r="C548" s="73" t="s">
        <v>67</v>
      </c>
      <c r="D548" s="74">
        <v>2001.58</v>
      </c>
      <c r="E548" s="73" t="s">
        <v>49</v>
      </c>
      <c r="F548" s="73"/>
      <c r="G548" s="75">
        <f>D548/9322.69</f>
        <v>0.21469983448983071</v>
      </c>
      <c r="H548" s="73"/>
      <c r="I548" s="76"/>
      <c r="J548" s="76">
        <f>G548*$H$543</f>
        <v>1225936.0549369333</v>
      </c>
      <c r="K548" s="77"/>
      <c r="L548" s="1"/>
      <c r="M548" s="1"/>
      <c r="N548" s="1"/>
    </row>
    <row r="549" spans="1:14" ht="14.25" customHeight="1">
      <c r="A549" s="1"/>
      <c r="B549" s="34">
        <v>2.1</v>
      </c>
      <c r="C549" s="46" t="s">
        <v>251</v>
      </c>
      <c r="D549" s="45"/>
      <c r="E549" s="46"/>
      <c r="F549" s="46"/>
      <c r="G549" s="40">
        <v>0.7</v>
      </c>
      <c r="H549" s="78"/>
      <c r="I549" s="79">
        <f t="shared" ref="I549:I551" si="127">G549*$J$548</f>
        <v>858155.23845585331</v>
      </c>
      <c r="J549" s="79"/>
      <c r="K549" s="80"/>
      <c r="L549" s="1"/>
      <c r="M549" s="1"/>
      <c r="N549" s="1"/>
    </row>
    <row r="550" spans="1:14" ht="14.25" customHeight="1">
      <c r="A550" s="1"/>
      <c r="B550" s="34">
        <v>2.2000000000000002</v>
      </c>
      <c r="C550" s="46" t="s">
        <v>252</v>
      </c>
      <c r="D550" s="45"/>
      <c r="E550" s="46"/>
      <c r="F550" s="46"/>
      <c r="G550" s="40">
        <v>0.2</v>
      </c>
      <c r="H550" s="78"/>
      <c r="I550" s="79">
        <f t="shared" si="127"/>
        <v>245187.21098738667</v>
      </c>
      <c r="J550" s="79"/>
      <c r="K550" s="80"/>
      <c r="L550" s="1"/>
      <c r="M550" s="1"/>
      <c r="N550" s="1"/>
    </row>
    <row r="551" spans="1:14" ht="14.25" customHeight="1">
      <c r="A551" s="1"/>
      <c r="B551" s="34">
        <v>2.2999999999999998</v>
      </c>
      <c r="C551" s="46" t="s">
        <v>253</v>
      </c>
      <c r="D551" s="45"/>
      <c r="E551" s="46"/>
      <c r="F551" s="46"/>
      <c r="G551" s="40">
        <v>0.1</v>
      </c>
      <c r="H551" s="78"/>
      <c r="I551" s="79">
        <f t="shared" si="127"/>
        <v>122593.60549369334</v>
      </c>
      <c r="J551" s="79"/>
      <c r="K551" s="80"/>
      <c r="L551" s="1"/>
      <c r="M551" s="1"/>
      <c r="N551" s="1"/>
    </row>
    <row r="552" spans="1:14" ht="14.25" customHeight="1">
      <c r="A552" s="1"/>
      <c r="B552" s="72">
        <v>3</v>
      </c>
      <c r="C552" s="73" t="s">
        <v>79</v>
      </c>
      <c r="D552" s="74">
        <v>300.26</v>
      </c>
      <c r="E552" s="73" t="s">
        <v>49</v>
      </c>
      <c r="F552" s="73"/>
      <c r="G552" s="75">
        <f>D552/9322.69</f>
        <v>3.2207442272562961E-2</v>
      </c>
      <c r="H552" s="73"/>
      <c r="I552" s="76"/>
      <c r="J552" s="76">
        <f>G552*$H$543</f>
        <v>183904.4953763345</v>
      </c>
      <c r="K552" s="77"/>
      <c r="L552" s="1"/>
      <c r="M552" s="1"/>
      <c r="N552" s="1"/>
    </row>
    <row r="553" spans="1:14" ht="14.25" customHeight="1">
      <c r="A553" s="1"/>
      <c r="B553" s="34">
        <v>3.1</v>
      </c>
      <c r="C553" s="46" t="s">
        <v>251</v>
      </c>
      <c r="D553" s="45"/>
      <c r="E553" s="46"/>
      <c r="F553" s="46"/>
      <c r="G553" s="40">
        <v>0.7</v>
      </c>
      <c r="H553" s="78"/>
      <c r="I553" s="79">
        <f t="shared" ref="I553:I555" si="128">G553*$J$552</f>
        <v>128733.14676343414</v>
      </c>
      <c r="J553" s="79"/>
      <c r="K553" s="80"/>
      <c r="L553" s="1"/>
      <c r="M553" s="1"/>
      <c r="N553" s="1"/>
    </row>
    <row r="554" spans="1:14" ht="14.25" customHeight="1">
      <c r="A554" s="1"/>
      <c r="B554" s="34">
        <v>3.2</v>
      </c>
      <c r="C554" s="46" t="s">
        <v>252</v>
      </c>
      <c r="D554" s="45"/>
      <c r="E554" s="46"/>
      <c r="F554" s="46"/>
      <c r="G554" s="40">
        <v>0.2</v>
      </c>
      <c r="H554" s="78"/>
      <c r="I554" s="79">
        <f t="shared" si="128"/>
        <v>36780.899075266898</v>
      </c>
      <c r="J554" s="79"/>
      <c r="K554" s="80"/>
      <c r="L554" s="1"/>
      <c r="M554" s="1"/>
      <c r="N554" s="1"/>
    </row>
    <row r="555" spans="1:14" ht="14.25" customHeight="1">
      <c r="A555" s="1"/>
      <c r="B555" s="34">
        <v>3.3</v>
      </c>
      <c r="C555" s="46" t="s">
        <v>253</v>
      </c>
      <c r="D555" s="45"/>
      <c r="E555" s="46"/>
      <c r="F555" s="46"/>
      <c r="G555" s="40">
        <v>0.1</v>
      </c>
      <c r="H555" s="78"/>
      <c r="I555" s="79">
        <f t="shared" si="128"/>
        <v>18390.449537633449</v>
      </c>
      <c r="J555" s="79"/>
      <c r="K555" s="80"/>
      <c r="L555" s="1"/>
      <c r="M555" s="1"/>
      <c r="N555" s="1"/>
    </row>
    <row r="556" spans="1:14" ht="14.25" customHeight="1">
      <c r="A556" s="1"/>
      <c r="B556" s="72">
        <v>4</v>
      </c>
      <c r="C556" s="73" t="s">
        <v>91</v>
      </c>
      <c r="D556" s="74">
        <v>3354</v>
      </c>
      <c r="E556" s="73" t="s">
        <v>49</v>
      </c>
      <c r="F556" s="73"/>
      <c r="G556" s="75">
        <f>D556/9322.69</f>
        <v>0.35976740618855713</v>
      </c>
      <c r="H556" s="73"/>
      <c r="I556" s="76"/>
      <c r="J556" s="76">
        <f>G556*$H$543</f>
        <v>2054271.8893366612</v>
      </c>
      <c r="K556" s="77"/>
      <c r="L556" s="1"/>
      <c r="M556" s="1"/>
      <c r="N556" s="1"/>
    </row>
    <row r="557" spans="1:14" ht="14.25" customHeight="1">
      <c r="A557" s="1"/>
      <c r="B557" s="34">
        <v>4.0999999999999996</v>
      </c>
      <c r="C557" s="46" t="s">
        <v>251</v>
      </c>
      <c r="D557" s="45"/>
      <c r="E557" s="46"/>
      <c r="F557" s="46"/>
      <c r="G557" s="40">
        <v>0.7</v>
      </c>
      <c r="H557" s="78"/>
      <c r="I557" s="79">
        <f t="shared" ref="I557:I559" si="129">G557*$J$556</f>
        <v>1437990.3225356627</v>
      </c>
      <c r="J557" s="79"/>
      <c r="K557" s="80"/>
      <c r="L557" s="1"/>
      <c r="M557" s="1"/>
      <c r="N557" s="1"/>
    </row>
    <row r="558" spans="1:14" ht="14.25" customHeight="1">
      <c r="A558" s="1"/>
      <c r="B558" s="34">
        <v>4.2</v>
      </c>
      <c r="C558" s="46" t="s">
        <v>252</v>
      </c>
      <c r="D558" s="45"/>
      <c r="E558" s="46"/>
      <c r="F558" s="46"/>
      <c r="G558" s="40">
        <v>0.2</v>
      </c>
      <c r="H558" s="78"/>
      <c r="I558" s="79">
        <f t="shared" si="129"/>
        <v>410854.37786733225</v>
      </c>
      <c r="J558" s="79"/>
      <c r="K558" s="80"/>
      <c r="L558" s="1"/>
      <c r="M558" s="1"/>
      <c r="N558" s="1"/>
    </row>
    <row r="559" spans="1:14" ht="14.25" customHeight="1">
      <c r="A559" s="1"/>
      <c r="B559" s="34">
        <v>4.3</v>
      </c>
      <c r="C559" s="46" t="s">
        <v>253</v>
      </c>
      <c r="D559" s="45"/>
      <c r="E559" s="46"/>
      <c r="F559" s="46"/>
      <c r="G559" s="40">
        <v>0.1</v>
      </c>
      <c r="H559" s="78"/>
      <c r="I559" s="79">
        <f t="shared" si="129"/>
        <v>205427.18893366613</v>
      </c>
      <c r="J559" s="79"/>
      <c r="K559" s="80"/>
      <c r="L559" s="1"/>
      <c r="M559" s="1"/>
      <c r="N559" s="1"/>
    </row>
    <row r="560" spans="1:14" ht="14.25" customHeight="1">
      <c r="A560" s="1"/>
      <c r="B560" s="72">
        <v>5</v>
      </c>
      <c r="C560" s="73" t="s">
        <v>103</v>
      </c>
      <c r="D560" s="74">
        <v>372</v>
      </c>
      <c r="E560" s="73" t="s">
        <v>49</v>
      </c>
      <c r="F560" s="73"/>
      <c r="G560" s="75">
        <f>D560/9322.69</f>
        <v>3.9902646124670024E-2</v>
      </c>
      <c r="H560" s="73"/>
      <c r="I560" s="76"/>
      <c r="J560" s="76">
        <f>G560*$H$543</f>
        <v>227844.10937186584</v>
      </c>
      <c r="K560" s="77"/>
      <c r="L560" s="1"/>
      <c r="M560" s="1"/>
      <c r="N560" s="1"/>
    </row>
    <row r="561" spans="1:14" ht="14.25" customHeight="1">
      <c r="A561" s="1"/>
      <c r="B561" s="34">
        <v>5.0999999999999996</v>
      </c>
      <c r="C561" s="46" t="s">
        <v>251</v>
      </c>
      <c r="D561" s="45"/>
      <c r="E561" s="46"/>
      <c r="F561" s="46"/>
      <c r="G561" s="40">
        <v>0.7</v>
      </c>
      <c r="H561" s="78"/>
      <c r="I561" s="79">
        <f t="shared" ref="I561:I563" si="130">G561*$J$560</f>
        <v>159490.87656030609</v>
      </c>
      <c r="J561" s="79"/>
      <c r="K561" s="80"/>
      <c r="L561" s="1"/>
      <c r="M561" s="1"/>
      <c r="N561" s="1"/>
    </row>
    <row r="562" spans="1:14" ht="14.25" customHeight="1">
      <c r="A562" s="1"/>
      <c r="B562" s="34">
        <v>5.2</v>
      </c>
      <c r="C562" s="46" t="s">
        <v>252</v>
      </c>
      <c r="D562" s="45"/>
      <c r="E562" s="46"/>
      <c r="F562" s="46"/>
      <c r="G562" s="40">
        <v>0.2</v>
      </c>
      <c r="H562" s="78"/>
      <c r="I562" s="79">
        <f t="shared" si="130"/>
        <v>45568.82187437317</v>
      </c>
      <c r="J562" s="79"/>
      <c r="K562" s="80"/>
      <c r="L562" s="1"/>
      <c r="M562" s="1"/>
      <c r="N562" s="1"/>
    </row>
    <row r="563" spans="1:14" ht="14.25" customHeight="1">
      <c r="A563" s="1"/>
      <c r="B563" s="34">
        <v>5.3</v>
      </c>
      <c r="C563" s="46" t="s">
        <v>253</v>
      </c>
      <c r="D563" s="45"/>
      <c r="E563" s="46"/>
      <c r="F563" s="46"/>
      <c r="G563" s="40">
        <v>0.1</v>
      </c>
      <c r="H563" s="78"/>
      <c r="I563" s="79">
        <f t="shared" si="130"/>
        <v>22784.410937186585</v>
      </c>
      <c r="J563" s="79"/>
      <c r="K563" s="80"/>
      <c r="L563" s="1"/>
      <c r="M563" s="1"/>
      <c r="N563" s="1"/>
    </row>
    <row r="564" spans="1:14" ht="14.25" customHeight="1">
      <c r="A564" s="1"/>
      <c r="B564" s="72">
        <v>6</v>
      </c>
      <c r="C564" s="73" t="s">
        <v>115</v>
      </c>
      <c r="D564" s="74">
        <v>1372</v>
      </c>
      <c r="E564" s="73" t="s">
        <v>49</v>
      </c>
      <c r="F564" s="73"/>
      <c r="G564" s="75">
        <f>D564/9322.69</f>
        <v>0.14716782387915933</v>
      </c>
      <c r="H564" s="73"/>
      <c r="I564" s="76"/>
      <c r="J564" s="76">
        <f>G564*$H$543</f>
        <v>840328.27434999973</v>
      </c>
      <c r="K564" s="77"/>
      <c r="L564" s="1"/>
      <c r="M564" s="1"/>
      <c r="N564" s="1"/>
    </row>
    <row r="565" spans="1:14" ht="14.25" customHeight="1">
      <c r="A565" s="1"/>
      <c r="B565" s="34">
        <v>6.1</v>
      </c>
      <c r="C565" s="46" t="s">
        <v>251</v>
      </c>
      <c r="D565" s="45"/>
      <c r="E565" s="46"/>
      <c r="F565" s="46"/>
      <c r="G565" s="40">
        <v>0.7</v>
      </c>
      <c r="H565" s="78"/>
      <c r="I565" s="79">
        <f t="shared" ref="I565:I567" si="131">G565*$J$564</f>
        <v>588229.79204499978</v>
      </c>
      <c r="J565" s="79"/>
      <c r="K565" s="80"/>
      <c r="L565" s="1"/>
      <c r="M565" s="1"/>
      <c r="N565" s="1"/>
    </row>
    <row r="566" spans="1:14" ht="14.25" customHeight="1">
      <c r="A566" s="1"/>
      <c r="B566" s="34">
        <v>6.2</v>
      </c>
      <c r="C566" s="46" t="s">
        <v>252</v>
      </c>
      <c r="D566" s="45"/>
      <c r="E566" s="46"/>
      <c r="F566" s="46"/>
      <c r="G566" s="40">
        <v>0.2</v>
      </c>
      <c r="H566" s="78"/>
      <c r="I566" s="79">
        <f t="shared" si="131"/>
        <v>168065.65486999997</v>
      </c>
      <c r="J566" s="79"/>
      <c r="K566" s="80"/>
      <c r="L566" s="1"/>
      <c r="M566" s="1"/>
      <c r="N566" s="1"/>
    </row>
    <row r="567" spans="1:14" ht="14.25" customHeight="1">
      <c r="A567" s="1"/>
      <c r="B567" s="34">
        <v>6.3</v>
      </c>
      <c r="C567" s="46" t="s">
        <v>253</v>
      </c>
      <c r="D567" s="45"/>
      <c r="E567" s="46"/>
      <c r="F567" s="46"/>
      <c r="G567" s="40">
        <v>0.1</v>
      </c>
      <c r="H567" s="78"/>
      <c r="I567" s="79">
        <f t="shared" si="131"/>
        <v>84032.827434999985</v>
      </c>
      <c r="J567" s="79"/>
      <c r="K567" s="80"/>
      <c r="L567" s="1"/>
      <c r="M567" s="1"/>
      <c r="N567" s="1"/>
    </row>
    <row r="568" spans="1:14" ht="14.25" customHeight="1">
      <c r="A568" s="1"/>
      <c r="B568" s="72">
        <v>7</v>
      </c>
      <c r="C568" s="73" t="s">
        <v>127</v>
      </c>
      <c r="D568" s="74">
        <v>1163</v>
      </c>
      <c r="E568" s="73" t="s">
        <v>49</v>
      </c>
      <c r="F568" s="73"/>
      <c r="G568" s="75">
        <f>D568/9322.69</f>
        <v>0.12474940172847107</v>
      </c>
      <c r="H568" s="73"/>
      <c r="I568" s="76"/>
      <c r="J568" s="76">
        <f>G568*$H$543</f>
        <v>712319.08386956982</v>
      </c>
      <c r="K568" s="77"/>
      <c r="L568" s="1"/>
      <c r="M568" s="1"/>
      <c r="N568" s="1"/>
    </row>
    <row r="569" spans="1:14" ht="14.25" customHeight="1">
      <c r="A569" s="1"/>
      <c r="B569" s="34">
        <v>7.1</v>
      </c>
      <c r="C569" s="46" t="s">
        <v>251</v>
      </c>
      <c r="D569" s="45"/>
      <c r="E569" s="46"/>
      <c r="F569" s="46"/>
      <c r="G569" s="40">
        <v>0.7</v>
      </c>
      <c r="H569" s="78"/>
      <c r="I569" s="79">
        <f t="shared" ref="I569:I571" si="132">G569*$J$568</f>
        <v>498623.35870869883</v>
      </c>
      <c r="J569" s="79"/>
      <c r="K569" s="80"/>
      <c r="L569" s="1"/>
      <c r="M569" s="1"/>
      <c r="N569" s="1"/>
    </row>
    <row r="570" spans="1:14" ht="14.25" customHeight="1">
      <c r="A570" s="1"/>
      <c r="B570" s="34">
        <v>7.2</v>
      </c>
      <c r="C570" s="46" t="s">
        <v>252</v>
      </c>
      <c r="D570" s="45"/>
      <c r="E570" s="46"/>
      <c r="F570" s="46"/>
      <c r="G570" s="40">
        <v>0.2</v>
      </c>
      <c r="H570" s="78"/>
      <c r="I570" s="79">
        <f t="shared" si="132"/>
        <v>142463.81677391398</v>
      </c>
      <c r="J570" s="79"/>
      <c r="K570" s="80"/>
      <c r="L570" s="1"/>
      <c r="M570" s="1"/>
      <c r="N570" s="1"/>
    </row>
    <row r="571" spans="1:14" ht="14.25" customHeight="1">
      <c r="A571" s="1"/>
      <c r="B571" s="48">
        <v>7.3</v>
      </c>
      <c r="C571" s="51" t="s">
        <v>253</v>
      </c>
      <c r="D571" s="50"/>
      <c r="E571" s="51"/>
      <c r="F571" s="51"/>
      <c r="G571" s="52">
        <v>0.1</v>
      </c>
      <c r="H571" s="109"/>
      <c r="I571" s="110">
        <f t="shared" si="132"/>
        <v>71231.908386956988</v>
      </c>
      <c r="J571" s="110"/>
      <c r="K571" s="111"/>
      <c r="L571" s="1"/>
      <c r="M571" s="1"/>
      <c r="N571" s="1"/>
    </row>
    <row r="572" spans="1:14" ht="9.75" customHeight="1">
      <c r="A572" s="1"/>
      <c r="B572" s="127"/>
      <c r="C572" s="128"/>
      <c r="D572" s="1"/>
      <c r="E572" s="1"/>
      <c r="F572" s="1"/>
      <c r="G572" s="7"/>
      <c r="H572" s="7"/>
      <c r="I572" s="1"/>
      <c r="J572" s="1"/>
      <c r="K572" s="1"/>
      <c r="L572" s="1"/>
      <c r="M572" s="1"/>
      <c r="N572" s="1"/>
    </row>
    <row r="573" spans="1:14" ht="14.25" customHeight="1">
      <c r="A573" s="1"/>
      <c r="B573" s="131">
        <v>2.2000000000000002</v>
      </c>
      <c r="C573" s="132" t="s">
        <v>260</v>
      </c>
      <c r="D573" s="133"/>
      <c r="E573" s="133"/>
      <c r="F573" s="134"/>
      <c r="G573" s="135"/>
      <c r="H573" s="136"/>
      <c r="I573" s="136"/>
      <c r="J573" s="136"/>
      <c r="K573" s="137"/>
      <c r="L573" s="1"/>
      <c r="M573" s="1"/>
      <c r="N573" s="1"/>
    </row>
    <row r="574" spans="1:14" ht="14.25" customHeight="1">
      <c r="A574" s="1"/>
      <c r="B574" s="68" t="s">
        <v>46</v>
      </c>
      <c r="C574" s="138" t="s">
        <v>261</v>
      </c>
      <c r="D574" s="139"/>
      <c r="E574" s="139"/>
      <c r="F574" s="29">
        <f>'Payment Schedule-RFI'!D20</f>
        <v>0.02</v>
      </c>
      <c r="G574" s="29"/>
      <c r="H574" s="70">
        <f>F574*$H$3</f>
        <v>22840000</v>
      </c>
      <c r="I574" s="70"/>
      <c r="J574" s="70"/>
      <c r="K574" s="71"/>
      <c r="L574" s="1"/>
      <c r="M574" s="1"/>
      <c r="N574" s="1"/>
    </row>
    <row r="575" spans="1:14" ht="14.25" customHeight="1">
      <c r="A575" s="1"/>
      <c r="B575" s="72">
        <v>1</v>
      </c>
      <c r="C575" s="73" t="s">
        <v>262</v>
      </c>
      <c r="D575" s="74">
        <f>(37*12)+(37*6)</f>
        <v>666</v>
      </c>
      <c r="E575" s="73" t="s">
        <v>49</v>
      </c>
      <c r="F575" s="73"/>
      <c r="G575" s="75">
        <f>D575/2430</f>
        <v>0.27407407407407408</v>
      </c>
      <c r="H575" s="73"/>
      <c r="I575" s="76"/>
      <c r="J575" s="76">
        <f>G575*$H$574</f>
        <v>6259851.8518518517</v>
      </c>
      <c r="K575" s="77"/>
      <c r="L575" s="1"/>
      <c r="M575" s="1"/>
      <c r="N575" s="1"/>
    </row>
    <row r="576" spans="1:14" ht="14.25" customHeight="1">
      <c r="A576" s="1"/>
      <c r="B576" s="34">
        <v>1.1000000000000001</v>
      </c>
      <c r="C576" s="46" t="s">
        <v>50</v>
      </c>
      <c r="D576" s="45"/>
      <c r="E576" s="46"/>
      <c r="F576" s="46"/>
      <c r="G576" s="40">
        <v>0.05</v>
      </c>
      <c r="H576" s="78"/>
      <c r="I576" s="79">
        <f t="shared" ref="I576:I580" si="133">G576*$J$575</f>
        <v>312992.59259259258</v>
      </c>
      <c r="J576" s="79"/>
      <c r="K576" s="80"/>
      <c r="L576" s="1"/>
      <c r="M576" s="1"/>
      <c r="N576" s="1"/>
    </row>
    <row r="577" spans="1:14" ht="14.25" customHeight="1">
      <c r="A577" s="1"/>
      <c r="B577" s="34">
        <v>1.2</v>
      </c>
      <c r="C577" s="46" t="s">
        <v>54</v>
      </c>
      <c r="D577" s="45"/>
      <c r="E577" s="46"/>
      <c r="F577" s="46"/>
      <c r="G577" s="40">
        <v>0.5</v>
      </c>
      <c r="H577" s="78"/>
      <c r="I577" s="79">
        <f t="shared" si="133"/>
        <v>3129925.9259259258</v>
      </c>
      <c r="J577" s="79"/>
      <c r="K577" s="80"/>
      <c r="L577" s="1"/>
      <c r="M577" s="1"/>
      <c r="N577" s="1"/>
    </row>
    <row r="578" spans="1:14" ht="14.25" customHeight="1">
      <c r="A578" s="1"/>
      <c r="B578" s="34">
        <v>1.3</v>
      </c>
      <c r="C578" s="46" t="s">
        <v>263</v>
      </c>
      <c r="D578" s="45"/>
      <c r="E578" s="46"/>
      <c r="F578" s="46"/>
      <c r="G578" s="40">
        <v>0.15</v>
      </c>
      <c r="H578" s="78"/>
      <c r="I578" s="79">
        <f t="shared" si="133"/>
        <v>938977.77777777775</v>
      </c>
      <c r="J578" s="79"/>
      <c r="K578" s="80"/>
      <c r="L578" s="1"/>
      <c r="M578" s="1"/>
      <c r="N578" s="1"/>
    </row>
    <row r="579" spans="1:14" ht="14.25" customHeight="1">
      <c r="A579" s="1"/>
      <c r="B579" s="34">
        <v>1.4</v>
      </c>
      <c r="C579" s="46" t="s">
        <v>264</v>
      </c>
      <c r="D579" s="45"/>
      <c r="E579" s="46"/>
      <c r="F579" s="46"/>
      <c r="G579" s="40">
        <v>0.25</v>
      </c>
      <c r="H579" s="78"/>
      <c r="I579" s="79">
        <f t="shared" si="133"/>
        <v>1564962.9629629629</v>
      </c>
      <c r="J579" s="79"/>
      <c r="K579" s="80"/>
      <c r="L579" s="1"/>
      <c r="M579" s="1"/>
      <c r="N579" s="1"/>
    </row>
    <row r="580" spans="1:14" ht="14.25" customHeight="1">
      <c r="A580" s="1"/>
      <c r="B580" s="34">
        <v>1.5</v>
      </c>
      <c r="C580" s="46" t="s">
        <v>62</v>
      </c>
      <c r="D580" s="45"/>
      <c r="E580" s="46"/>
      <c r="F580" s="46"/>
      <c r="G580" s="40">
        <v>0.05</v>
      </c>
      <c r="H580" s="78"/>
      <c r="I580" s="79">
        <f t="shared" si="133"/>
        <v>312992.59259259258</v>
      </c>
      <c r="J580" s="79"/>
      <c r="K580" s="80"/>
      <c r="L580" s="1"/>
      <c r="M580" s="1"/>
      <c r="N580" s="1"/>
    </row>
    <row r="581" spans="1:14" ht="14.25" customHeight="1">
      <c r="A581" s="1"/>
      <c r="B581" s="72">
        <v>2</v>
      </c>
      <c r="C581" s="73" t="s">
        <v>265</v>
      </c>
      <c r="D581" s="74">
        <f>63*7*4</f>
        <v>1764</v>
      </c>
      <c r="E581" s="73" t="s">
        <v>49</v>
      </c>
      <c r="F581" s="73"/>
      <c r="G581" s="75">
        <f>D581/2430</f>
        <v>0.72592592592592597</v>
      </c>
      <c r="H581" s="73"/>
      <c r="I581" s="76"/>
      <c r="J581" s="76">
        <f>G581*$H$574</f>
        <v>16580148.148148149</v>
      </c>
      <c r="K581" s="77"/>
      <c r="L581" s="1"/>
      <c r="M581" s="1"/>
      <c r="N581" s="1"/>
    </row>
    <row r="582" spans="1:14" ht="14.25" customHeight="1">
      <c r="A582" s="1"/>
      <c r="B582" s="34">
        <v>2.1</v>
      </c>
      <c r="C582" s="46" t="s">
        <v>50</v>
      </c>
      <c r="D582" s="45"/>
      <c r="E582" s="46"/>
      <c r="F582" s="46"/>
      <c r="G582" s="40">
        <v>0.05</v>
      </c>
      <c r="H582" s="78"/>
      <c r="I582" s="79">
        <f t="shared" ref="I582:I586" si="134">G582*$J$581</f>
        <v>829007.40740740753</v>
      </c>
      <c r="J582" s="79"/>
      <c r="K582" s="80"/>
      <c r="L582" s="1"/>
      <c r="M582" s="1"/>
      <c r="N582" s="1"/>
    </row>
    <row r="583" spans="1:14" ht="14.25" customHeight="1">
      <c r="A583" s="1"/>
      <c r="B583" s="34">
        <v>2.2000000000000002</v>
      </c>
      <c r="C583" s="46" t="s">
        <v>54</v>
      </c>
      <c r="D583" s="45"/>
      <c r="E583" s="46"/>
      <c r="F583" s="46"/>
      <c r="G583" s="40">
        <v>0.5</v>
      </c>
      <c r="H583" s="78"/>
      <c r="I583" s="79">
        <f t="shared" si="134"/>
        <v>8290074.0740740746</v>
      </c>
      <c r="J583" s="79"/>
      <c r="K583" s="80"/>
      <c r="L583" s="1"/>
      <c r="M583" s="1"/>
      <c r="N583" s="1"/>
    </row>
    <row r="584" spans="1:14" ht="14.25" customHeight="1">
      <c r="A584" s="1"/>
      <c r="B584" s="34">
        <v>2.2999999999999998</v>
      </c>
      <c r="C584" s="46" t="s">
        <v>263</v>
      </c>
      <c r="D584" s="45"/>
      <c r="E584" s="46"/>
      <c r="F584" s="46"/>
      <c r="G584" s="40">
        <v>0.15</v>
      </c>
      <c r="H584" s="78"/>
      <c r="I584" s="79">
        <f t="shared" si="134"/>
        <v>2487022.2222222225</v>
      </c>
      <c r="J584" s="79"/>
      <c r="K584" s="80"/>
      <c r="L584" s="1"/>
      <c r="M584" s="1"/>
      <c r="N584" s="1"/>
    </row>
    <row r="585" spans="1:14" ht="14.25" customHeight="1">
      <c r="A585" s="1"/>
      <c r="B585" s="34">
        <v>2.4</v>
      </c>
      <c r="C585" s="46" t="s">
        <v>264</v>
      </c>
      <c r="D585" s="45"/>
      <c r="E585" s="46"/>
      <c r="F585" s="46"/>
      <c r="G585" s="40">
        <v>0.25</v>
      </c>
      <c r="H585" s="78"/>
      <c r="I585" s="79">
        <f t="shared" si="134"/>
        <v>4145037.0370370373</v>
      </c>
      <c r="J585" s="79"/>
      <c r="K585" s="80"/>
      <c r="L585" s="1"/>
      <c r="M585" s="1"/>
      <c r="N585" s="1"/>
    </row>
    <row r="586" spans="1:14" ht="14.25" customHeight="1">
      <c r="A586" s="1"/>
      <c r="B586" s="34">
        <v>2.5</v>
      </c>
      <c r="C586" s="46" t="s">
        <v>62</v>
      </c>
      <c r="D586" s="45"/>
      <c r="E586" s="46"/>
      <c r="F586" s="46"/>
      <c r="G586" s="40">
        <v>0.05</v>
      </c>
      <c r="H586" s="78"/>
      <c r="I586" s="79">
        <f t="shared" si="134"/>
        <v>829007.40740740753</v>
      </c>
      <c r="J586" s="79"/>
      <c r="K586" s="80"/>
      <c r="L586" s="1"/>
      <c r="M586" s="1"/>
      <c r="N586" s="1"/>
    </row>
    <row r="587" spans="1:14" ht="14.25" customHeight="1">
      <c r="A587" s="1"/>
      <c r="B587" s="68" t="s">
        <v>139</v>
      </c>
      <c r="C587" s="138" t="s">
        <v>266</v>
      </c>
      <c r="D587" s="139"/>
      <c r="E587" s="139"/>
      <c r="F587" s="29">
        <f>'Payment Schedule-RFI'!D21</f>
        <v>0.03</v>
      </c>
      <c r="G587" s="29"/>
      <c r="H587" s="70">
        <f>F587*$H$3</f>
        <v>34260000</v>
      </c>
      <c r="I587" s="70"/>
      <c r="J587" s="70"/>
      <c r="K587" s="71"/>
      <c r="L587" s="1"/>
      <c r="M587" s="1"/>
      <c r="N587" s="1"/>
    </row>
    <row r="588" spans="1:14" ht="14.25" customHeight="1">
      <c r="A588" s="1"/>
      <c r="B588" s="72">
        <v>1</v>
      </c>
      <c r="C588" s="73" t="s">
        <v>262</v>
      </c>
      <c r="D588" s="74">
        <f>(37*12)+(37*6)</f>
        <v>666</v>
      </c>
      <c r="E588" s="73" t="s">
        <v>49</v>
      </c>
      <c r="F588" s="73"/>
      <c r="G588" s="75">
        <f>D588/2430</f>
        <v>0.27407407407407408</v>
      </c>
      <c r="H588" s="73"/>
      <c r="I588" s="76"/>
      <c r="J588" s="76">
        <f>G588*$H$587</f>
        <v>9389777.777777778</v>
      </c>
      <c r="K588" s="77"/>
      <c r="L588" s="1"/>
      <c r="M588" s="1"/>
      <c r="N588" s="1"/>
    </row>
    <row r="589" spans="1:14" ht="14.25" customHeight="1">
      <c r="A589" s="1"/>
      <c r="B589" s="34">
        <v>1.1000000000000001</v>
      </c>
      <c r="C589" s="46" t="s">
        <v>54</v>
      </c>
      <c r="D589" s="45"/>
      <c r="E589" s="46"/>
      <c r="F589" s="46"/>
      <c r="G589" s="40">
        <v>0.2</v>
      </c>
      <c r="H589" s="78"/>
      <c r="I589" s="79">
        <f t="shared" ref="I589:I593" si="135">G589*$J$588</f>
        <v>1877955.5555555557</v>
      </c>
      <c r="J589" s="79"/>
      <c r="K589" s="80"/>
      <c r="L589" s="1"/>
      <c r="M589" s="1"/>
      <c r="N589" s="1"/>
    </row>
    <row r="590" spans="1:14" ht="14.25" customHeight="1">
      <c r="A590" s="1"/>
      <c r="B590" s="34">
        <v>1.2</v>
      </c>
      <c r="C590" s="46" t="s">
        <v>55</v>
      </c>
      <c r="D590" s="45"/>
      <c r="E590" s="46"/>
      <c r="F590" s="46"/>
      <c r="G590" s="40">
        <v>0.1</v>
      </c>
      <c r="H590" s="78"/>
      <c r="I590" s="79">
        <f t="shared" si="135"/>
        <v>938977.77777777787</v>
      </c>
      <c r="J590" s="79"/>
      <c r="K590" s="80"/>
      <c r="L590" s="1"/>
      <c r="M590" s="1"/>
      <c r="N590" s="1"/>
    </row>
    <row r="591" spans="1:14" ht="14.25" customHeight="1">
      <c r="A591" s="1"/>
      <c r="B591" s="34">
        <v>1.3</v>
      </c>
      <c r="C591" s="46" t="s">
        <v>57</v>
      </c>
      <c r="D591" s="45"/>
      <c r="E591" s="46"/>
      <c r="F591" s="46"/>
      <c r="G591" s="40">
        <v>0.15</v>
      </c>
      <c r="H591" s="78"/>
      <c r="I591" s="79">
        <f t="shared" si="135"/>
        <v>1408466.6666666667</v>
      </c>
      <c r="J591" s="79"/>
      <c r="K591" s="80"/>
      <c r="L591" s="1"/>
      <c r="M591" s="1"/>
      <c r="N591" s="1"/>
    </row>
    <row r="592" spans="1:14" ht="14.25" customHeight="1">
      <c r="A592" s="1"/>
      <c r="B592" s="34">
        <v>1.4</v>
      </c>
      <c r="C592" s="46" t="s">
        <v>267</v>
      </c>
      <c r="D592" s="45"/>
      <c r="E592" s="46"/>
      <c r="F592" s="46"/>
      <c r="G592" s="40">
        <v>0.4</v>
      </c>
      <c r="H592" s="78"/>
      <c r="I592" s="79">
        <f t="shared" si="135"/>
        <v>3755911.1111111115</v>
      </c>
      <c r="J592" s="79"/>
      <c r="K592" s="80"/>
      <c r="L592" s="1"/>
      <c r="M592" s="1"/>
      <c r="N592" s="1"/>
    </row>
    <row r="593" spans="1:14" ht="14.25" customHeight="1">
      <c r="A593" s="1"/>
      <c r="B593" s="92" t="s">
        <v>40</v>
      </c>
      <c r="C593" s="66" t="s">
        <v>268</v>
      </c>
      <c r="D593" s="84"/>
      <c r="E593" s="66"/>
      <c r="F593" s="66"/>
      <c r="G593" s="88">
        <v>0.15</v>
      </c>
      <c r="H593" s="86"/>
      <c r="I593" s="87">
        <f t="shared" si="135"/>
        <v>1408466.6666666667</v>
      </c>
      <c r="J593" s="87"/>
      <c r="K593" s="89"/>
      <c r="L593" s="1"/>
      <c r="M593" s="1"/>
      <c r="N593" s="1"/>
    </row>
    <row r="594" spans="1:14" ht="14.25" customHeight="1">
      <c r="A594" s="1"/>
      <c r="B594" s="72">
        <v>2</v>
      </c>
      <c r="C594" s="73" t="s">
        <v>265</v>
      </c>
      <c r="D594" s="74">
        <f>63*7*4</f>
        <v>1764</v>
      </c>
      <c r="E594" s="73" t="s">
        <v>49</v>
      </c>
      <c r="F594" s="73"/>
      <c r="G594" s="75">
        <f>D594/2430</f>
        <v>0.72592592592592597</v>
      </c>
      <c r="H594" s="73"/>
      <c r="I594" s="76"/>
      <c r="J594" s="76">
        <f>G594*$H$587</f>
        <v>24870222.222222224</v>
      </c>
      <c r="K594" s="77"/>
      <c r="L594" s="1"/>
      <c r="M594" s="1"/>
      <c r="N594" s="1"/>
    </row>
    <row r="595" spans="1:14" ht="14.25" customHeight="1">
      <c r="A595" s="1"/>
      <c r="B595" s="34">
        <v>2.1</v>
      </c>
      <c r="C595" s="46" t="s">
        <v>54</v>
      </c>
      <c r="D595" s="45"/>
      <c r="E595" s="46"/>
      <c r="F595" s="46"/>
      <c r="G595" s="40">
        <v>0.2</v>
      </c>
      <c r="H595" s="78"/>
      <c r="I595" s="79">
        <f t="shared" ref="I595:I599" si="136">G595*$J$594</f>
        <v>4974044.444444445</v>
      </c>
      <c r="J595" s="79"/>
      <c r="K595" s="80"/>
      <c r="L595" s="1"/>
      <c r="M595" s="1"/>
      <c r="N595" s="1"/>
    </row>
    <row r="596" spans="1:14" ht="14.25" customHeight="1">
      <c r="A596" s="1"/>
      <c r="B596" s="34">
        <v>2.2000000000000002</v>
      </c>
      <c r="C596" s="46" t="s">
        <v>55</v>
      </c>
      <c r="D596" s="45"/>
      <c r="E596" s="46"/>
      <c r="F596" s="46"/>
      <c r="G596" s="40">
        <v>0.1</v>
      </c>
      <c r="H596" s="78"/>
      <c r="I596" s="79">
        <f t="shared" si="136"/>
        <v>2487022.2222222225</v>
      </c>
      <c r="J596" s="79"/>
      <c r="K596" s="80"/>
      <c r="L596" s="1"/>
      <c r="M596" s="1"/>
      <c r="N596" s="1"/>
    </row>
    <row r="597" spans="1:14" ht="14.25" customHeight="1">
      <c r="A597" s="1"/>
      <c r="B597" s="34">
        <v>2.2999999999999998</v>
      </c>
      <c r="C597" s="46" t="s">
        <v>57</v>
      </c>
      <c r="D597" s="45"/>
      <c r="E597" s="46"/>
      <c r="F597" s="46"/>
      <c r="G597" s="40">
        <v>0.15</v>
      </c>
      <c r="H597" s="78"/>
      <c r="I597" s="79">
        <f t="shared" si="136"/>
        <v>3730533.3333333335</v>
      </c>
      <c r="J597" s="79"/>
      <c r="K597" s="80"/>
      <c r="L597" s="1"/>
      <c r="M597" s="1"/>
      <c r="N597" s="1"/>
    </row>
    <row r="598" spans="1:14" ht="14.25" customHeight="1">
      <c r="A598" s="1"/>
      <c r="B598" s="34">
        <v>2.4</v>
      </c>
      <c r="C598" s="46" t="s">
        <v>267</v>
      </c>
      <c r="D598" s="45"/>
      <c r="E598" s="46"/>
      <c r="F598" s="46"/>
      <c r="G598" s="40">
        <v>0.4</v>
      </c>
      <c r="H598" s="78"/>
      <c r="I598" s="79">
        <f t="shared" si="136"/>
        <v>9948088.8888888899</v>
      </c>
      <c r="J598" s="79"/>
      <c r="K598" s="80"/>
      <c r="L598" s="1"/>
      <c r="M598" s="1"/>
      <c r="N598" s="1"/>
    </row>
    <row r="599" spans="1:14" ht="14.25" customHeight="1">
      <c r="A599" s="1"/>
      <c r="B599" s="92" t="s">
        <v>69</v>
      </c>
      <c r="C599" s="66" t="s">
        <v>268</v>
      </c>
      <c r="D599" s="84"/>
      <c r="E599" s="66"/>
      <c r="F599" s="66"/>
      <c r="G599" s="88">
        <v>0.15</v>
      </c>
      <c r="H599" s="86"/>
      <c r="I599" s="87">
        <f t="shared" si="136"/>
        <v>3730533.3333333335</v>
      </c>
      <c r="J599" s="87"/>
      <c r="K599" s="89"/>
      <c r="L599" s="1"/>
      <c r="M599" s="1"/>
      <c r="N599" s="1"/>
    </row>
    <row r="600" spans="1:14" ht="14.25" customHeight="1">
      <c r="A600" s="1"/>
      <c r="B600" s="68" t="s">
        <v>196</v>
      </c>
      <c r="C600" s="138" t="s">
        <v>269</v>
      </c>
      <c r="D600" s="140"/>
      <c r="E600" s="140"/>
      <c r="F600" s="29">
        <f>'Payment Schedule-RFI'!D22</f>
        <v>0.03</v>
      </c>
      <c r="G600" s="29"/>
      <c r="H600" s="70">
        <f>F600*$H$3</f>
        <v>34260000</v>
      </c>
      <c r="I600" s="70"/>
      <c r="J600" s="70"/>
      <c r="K600" s="71"/>
      <c r="L600" s="1"/>
      <c r="M600" s="1"/>
      <c r="N600" s="1"/>
    </row>
    <row r="601" spans="1:14" ht="14.25" customHeight="1">
      <c r="A601" s="1"/>
      <c r="B601" s="72">
        <v>1</v>
      </c>
      <c r="C601" s="73" t="s">
        <v>262</v>
      </c>
      <c r="D601" s="74">
        <f>(37*12)+(37*6)</f>
        <v>666</v>
      </c>
      <c r="E601" s="73" t="s">
        <v>49</v>
      </c>
      <c r="F601" s="73"/>
      <c r="G601" s="75">
        <f>D601/2430</f>
        <v>0.27407407407407408</v>
      </c>
      <c r="H601" s="73"/>
      <c r="I601" s="76"/>
      <c r="J601" s="76">
        <f>G601*$H$600</f>
        <v>9389777.777777778</v>
      </c>
      <c r="K601" s="77"/>
      <c r="L601" s="1"/>
      <c r="M601" s="1"/>
      <c r="N601" s="1"/>
    </row>
    <row r="602" spans="1:14" ht="14.25" customHeight="1">
      <c r="A602" s="1"/>
      <c r="B602" s="34">
        <v>1.1000000000000001</v>
      </c>
      <c r="C602" s="46" t="s">
        <v>270</v>
      </c>
      <c r="D602" s="45"/>
      <c r="E602" s="46"/>
      <c r="F602" s="46"/>
      <c r="G602" s="40">
        <v>0.43</v>
      </c>
      <c r="H602" s="78"/>
      <c r="I602" s="79">
        <f t="shared" ref="I602:I605" si="137">G602*$J$601</f>
        <v>4037604.4444444445</v>
      </c>
      <c r="J602" s="79"/>
      <c r="K602" s="80"/>
      <c r="L602" s="1"/>
      <c r="M602" s="1"/>
      <c r="N602" s="1"/>
    </row>
    <row r="603" spans="1:14" ht="14.25" customHeight="1">
      <c r="A603" s="1"/>
      <c r="B603" s="92" t="s">
        <v>17</v>
      </c>
      <c r="C603" s="141" t="s">
        <v>271</v>
      </c>
      <c r="D603" s="93"/>
      <c r="E603" s="142"/>
      <c r="F603" s="94"/>
      <c r="G603" s="88">
        <v>0.17</v>
      </c>
      <c r="H603" s="86"/>
      <c r="I603" s="87">
        <f t="shared" si="137"/>
        <v>1596262.2222222225</v>
      </c>
      <c r="J603" s="87"/>
      <c r="K603" s="89"/>
      <c r="L603" s="1"/>
      <c r="M603" s="1"/>
      <c r="N603" s="1"/>
    </row>
    <row r="604" spans="1:14" ht="14.25" customHeight="1">
      <c r="A604" s="1"/>
      <c r="B604" s="34">
        <v>1.2</v>
      </c>
      <c r="C604" s="46" t="s">
        <v>272</v>
      </c>
      <c r="D604" s="45"/>
      <c r="E604" s="46"/>
      <c r="F604" s="46"/>
      <c r="G604" s="40">
        <v>0.28000000000000003</v>
      </c>
      <c r="H604" s="78"/>
      <c r="I604" s="79">
        <f t="shared" si="137"/>
        <v>2629137.777777778</v>
      </c>
      <c r="J604" s="79"/>
      <c r="K604" s="80"/>
      <c r="L604" s="1"/>
      <c r="M604" s="1"/>
      <c r="N604" s="1"/>
    </row>
    <row r="605" spans="1:14" ht="14.25" customHeight="1">
      <c r="A605" s="1"/>
      <c r="B605" s="92" t="s">
        <v>26</v>
      </c>
      <c r="C605" s="141" t="s">
        <v>271</v>
      </c>
      <c r="D605" s="93"/>
      <c r="E605" s="142"/>
      <c r="F605" s="94"/>
      <c r="G605" s="88">
        <v>0.12</v>
      </c>
      <c r="H605" s="86"/>
      <c r="I605" s="87">
        <f t="shared" si="137"/>
        <v>1126773.3333333333</v>
      </c>
      <c r="J605" s="87"/>
      <c r="K605" s="89"/>
      <c r="L605" s="1"/>
      <c r="M605" s="1"/>
      <c r="N605" s="1"/>
    </row>
    <row r="606" spans="1:14" ht="14.25" customHeight="1">
      <c r="A606" s="1"/>
      <c r="B606" s="72">
        <v>2</v>
      </c>
      <c r="C606" s="73" t="s">
        <v>265</v>
      </c>
      <c r="D606" s="74">
        <f>63*7*4</f>
        <v>1764</v>
      </c>
      <c r="E606" s="73" t="s">
        <v>49</v>
      </c>
      <c r="F606" s="73"/>
      <c r="G606" s="75">
        <f>D606/2430</f>
        <v>0.72592592592592597</v>
      </c>
      <c r="H606" s="73"/>
      <c r="I606" s="76"/>
      <c r="J606" s="76">
        <f>G606*$H$600</f>
        <v>24870222.222222224</v>
      </c>
      <c r="K606" s="77"/>
      <c r="L606" s="1"/>
      <c r="M606" s="1"/>
      <c r="N606" s="1"/>
    </row>
    <row r="607" spans="1:14" ht="14.25" customHeight="1">
      <c r="A607" s="1"/>
      <c r="B607" s="34">
        <v>2.1</v>
      </c>
      <c r="C607" s="46" t="s">
        <v>199</v>
      </c>
      <c r="D607" s="45"/>
      <c r="E607" s="46"/>
      <c r="F607" s="46"/>
      <c r="G607" s="40">
        <v>0.25</v>
      </c>
      <c r="H607" s="78"/>
      <c r="I607" s="79">
        <f t="shared" ref="I607:I617" si="138">G607*$J$606</f>
        <v>6217555.555555556</v>
      </c>
      <c r="J607" s="79"/>
      <c r="K607" s="80"/>
      <c r="L607" s="1"/>
      <c r="M607" s="1"/>
      <c r="N607" s="1"/>
    </row>
    <row r="608" spans="1:14" ht="14.25" customHeight="1">
      <c r="A608" s="1"/>
      <c r="B608" s="92" t="s">
        <v>144</v>
      </c>
      <c r="C608" s="141" t="s">
        <v>200</v>
      </c>
      <c r="D608" s="93"/>
      <c r="E608" s="142"/>
      <c r="F608" s="94"/>
      <c r="G608" s="88">
        <v>0.03</v>
      </c>
      <c r="H608" s="86"/>
      <c r="I608" s="87">
        <f t="shared" si="138"/>
        <v>746106.66666666674</v>
      </c>
      <c r="J608" s="87"/>
      <c r="K608" s="89"/>
      <c r="L608" s="1"/>
      <c r="M608" s="1"/>
      <c r="N608" s="1"/>
    </row>
    <row r="609" spans="1:14" ht="14.25" customHeight="1">
      <c r="A609" s="1"/>
      <c r="B609" s="92" t="s">
        <v>145</v>
      </c>
      <c r="C609" s="141" t="s">
        <v>271</v>
      </c>
      <c r="D609" s="93"/>
      <c r="E609" s="142"/>
      <c r="F609" s="94"/>
      <c r="G609" s="88">
        <v>0.02</v>
      </c>
      <c r="H609" s="86"/>
      <c r="I609" s="87">
        <f t="shared" si="138"/>
        <v>497404.4444444445</v>
      </c>
      <c r="J609" s="87"/>
      <c r="K609" s="89"/>
      <c r="L609" s="1"/>
      <c r="M609" s="1"/>
      <c r="N609" s="1"/>
    </row>
    <row r="610" spans="1:14" ht="14.25" customHeight="1">
      <c r="A610" s="1"/>
      <c r="B610" s="34">
        <v>2.2000000000000002</v>
      </c>
      <c r="C610" s="46" t="s">
        <v>273</v>
      </c>
      <c r="D610" s="45"/>
      <c r="E610" s="46"/>
      <c r="F610" s="46"/>
      <c r="G610" s="40">
        <v>0.2</v>
      </c>
      <c r="H610" s="78"/>
      <c r="I610" s="79">
        <f t="shared" si="138"/>
        <v>4974044.444444445</v>
      </c>
      <c r="J610" s="79"/>
      <c r="K610" s="80"/>
      <c r="L610" s="1"/>
      <c r="M610" s="1"/>
      <c r="N610" s="1"/>
    </row>
    <row r="611" spans="1:14" ht="14.25" customHeight="1">
      <c r="A611" s="1"/>
      <c r="B611" s="92" t="s">
        <v>147</v>
      </c>
      <c r="C611" s="141" t="s">
        <v>271</v>
      </c>
      <c r="D611" s="93"/>
      <c r="E611" s="142"/>
      <c r="F611" s="94"/>
      <c r="G611" s="88">
        <v>0.05</v>
      </c>
      <c r="H611" s="86"/>
      <c r="I611" s="87">
        <f t="shared" si="138"/>
        <v>1243511.1111111112</v>
      </c>
      <c r="J611" s="87"/>
      <c r="K611" s="89"/>
      <c r="L611" s="1"/>
      <c r="M611" s="1"/>
      <c r="N611" s="1"/>
    </row>
    <row r="612" spans="1:14" ht="14.25" customHeight="1">
      <c r="A612" s="1"/>
      <c r="B612" s="34">
        <v>2.2999999999999998</v>
      </c>
      <c r="C612" s="46" t="s">
        <v>274</v>
      </c>
      <c r="D612" s="45"/>
      <c r="E612" s="46"/>
      <c r="F612" s="46"/>
      <c r="G612" s="40">
        <v>0.15</v>
      </c>
      <c r="H612" s="78"/>
      <c r="I612" s="79">
        <f t="shared" si="138"/>
        <v>3730533.3333333335</v>
      </c>
      <c r="J612" s="79"/>
      <c r="K612" s="80"/>
      <c r="L612" s="1"/>
      <c r="M612" s="1"/>
      <c r="N612" s="1"/>
    </row>
    <row r="613" spans="1:14" ht="14.25" customHeight="1">
      <c r="A613" s="1"/>
      <c r="B613" s="92" t="s">
        <v>215</v>
      </c>
      <c r="C613" s="141" t="s">
        <v>271</v>
      </c>
      <c r="D613" s="93"/>
      <c r="E613" s="142"/>
      <c r="F613" s="94"/>
      <c r="G613" s="88">
        <v>0.05</v>
      </c>
      <c r="H613" s="86"/>
      <c r="I613" s="87">
        <f t="shared" si="138"/>
        <v>1243511.1111111112</v>
      </c>
      <c r="J613" s="87"/>
      <c r="K613" s="89"/>
      <c r="L613" s="1"/>
      <c r="M613" s="1"/>
      <c r="N613" s="1"/>
    </row>
    <row r="614" spans="1:14" ht="14.25" customHeight="1">
      <c r="A614" s="1"/>
      <c r="B614" s="34">
        <v>2.4</v>
      </c>
      <c r="C614" s="46" t="s">
        <v>275</v>
      </c>
      <c r="D614" s="45"/>
      <c r="E614" s="46"/>
      <c r="F614" s="46"/>
      <c r="G614" s="40">
        <v>0.15</v>
      </c>
      <c r="H614" s="78"/>
      <c r="I614" s="79">
        <f t="shared" si="138"/>
        <v>3730533.3333333335</v>
      </c>
      <c r="J614" s="79"/>
      <c r="K614" s="80"/>
      <c r="L614" s="1"/>
      <c r="M614" s="1"/>
      <c r="N614" s="1"/>
    </row>
    <row r="615" spans="1:14" ht="14.25" customHeight="1">
      <c r="A615" s="1"/>
      <c r="B615" s="92" t="s">
        <v>69</v>
      </c>
      <c r="C615" s="141" t="s">
        <v>271</v>
      </c>
      <c r="D615" s="93"/>
      <c r="E615" s="142"/>
      <c r="F615" s="94"/>
      <c r="G615" s="88">
        <v>0.05</v>
      </c>
      <c r="H615" s="86"/>
      <c r="I615" s="87">
        <f t="shared" si="138"/>
        <v>1243511.1111111112</v>
      </c>
      <c r="J615" s="87"/>
      <c r="K615" s="89"/>
      <c r="L615" s="1"/>
      <c r="M615" s="1"/>
      <c r="N615" s="1"/>
    </row>
    <row r="616" spans="1:14" ht="14.25" customHeight="1">
      <c r="A616" s="1"/>
      <c r="B616" s="34">
        <v>2.5</v>
      </c>
      <c r="C616" s="46" t="s">
        <v>276</v>
      </c>
      <c r="D616" s="45"/>
      <c r="E616" s="46"/>
      <c r="F616" s="46"/>
      <c r="G616" s="40">
        <v>0.03</v>
      </c>
      <c r="H616" s="78"/>
      <c r="I616" s="79">
        <f t="shared" si="138"/>
        <v>746106.66666666674</v>
      </c>
      <c r="J616" s="79"/>
      <c r="K616" s="80"/>
      <c r="L616" s="1"/>
      <c r="M616" s="1"/>
      <c r="N616" s="1"/>
    </row>
    <row r="617" spans="1:14" ht="14.25" customHeight="1">
      <c r="A617" s="1"/>
      <c r="B617" s="96" t="s">
        <v>73</v>
      </c>
      <c r="C617" s="143" t="s">
        <v>277</v>
      </c>
      <c r="D617" s="144"/>
      <c r="E617" s="145"/>
      <c r="F617" s="146"/>
      <c r="G617" s="101">
        <v>0.02</v>
      </c>
      <c r="H617" s="99"/>
      <c r="I617" s="100">
        <f t="shared" si="138"/>
        <v>497404.4444444445</v>
      </c>
      <c r="J617" s="100"/>
      <c r="K617" s="102"/>
      <c r="L617" s="1"/>
      <c r="M617" s="1"/>
      <c r="N617" s="1"/>
    </row>
    <row r="618" spans="1:14" ht="9.75" customHeight="1">
      <c r="A618" s="1"/>
      <c r="B618" s="127"/>
      <c r="C618" s="128"/>
      <c r="D618" s="1"/>
      <c r="E618" s="1"/>
      <c r="F618" s="1"/>
      <c r="G618" s="7"/>
      <c r="H618" s="7"/>
      <c r="I618" s="1"/>
      <c r="J618" s="1"/>
      <c r="K618" s="1"/>
      <c r="L618" s="1"/>
      <c r="M618" s="1"/>
      <c r="N618" s="1"/>
    </row>
    <row r="619" spans="1:14" ht="14.25" customHeight="1">
      <c r="A619" s="1"/>
      <c r="B619" s="131">
        <v>2.2999999999999998</v>
      </c>
      <c r="C619" s="132" t="s">
        <v>278</v>
      </c>
      <c r="D619" s="133"/>
      <c r="E619" s="133"/>
      <c r="F619" s="133"/>
      <c r="G619" s="134"/>
      <c r="H619" s="147"/>
      <c r="I619" s="136"/>
      <c r="J619" s="136"/>
      <c r="K619" s="137"/>
      <c r="L619" s="1"/>
      <c r="M619" s="1"/>
      <c r="N619" s="1"/>
    </row>
    <row r="620" spans="1:14" ht="14.25" customHeight="1">
      <c r="A620" s="1"/>
      <c r="B620" s="68" t="s">
        <v>46</v>
      </c>
      <c r="C620" s="138" t="s">
        <v>261</v>
      </c>
      <c r="D620" s="139"/>
      <c r="E620" s="139"/>
      <c r="F620" s="148">
        <f>'Payment Schedule-RFI'!D24</f>
        <v>5.0000000000000001E-3</v>
      </c>
      <c r="G620" s="29"/>
      <c r="H620" s="70">
        <f>F620*$H$3</f>
        <v>5710000</v>
      </c>
      <c r="I620" s="70"/>
      <c r="J620" s="70"/>
      <c r="K620" s="71"/>
      <c r="L620" s="1"/>
      <c r="M620" s="1"/>
      <c r="N620" s="1"/>
    </row>
    <row r="621" spans="1:14" ht="14.25" customHeight="1">
      <c r="A621" s="1"/>
      <c r="B621" s="72">
        <v>1</v>
      </c>
      <c r="C621" s="73" t="s">
        <v>279</v>
      </c>
      <c r="D621" s="74">
        <v>910</v>
      </c>
      <c r="E621" s="73" t="s">
        <v>280</v>
      </c>
      <c r="F621" s="73"/>
      <c r="G621" s="75">
        <f>D621/958</f>
        <v>0.94989561586638827</v>
      </c>
      <c r="H621" s="73"/>
      <c r="I621" s="76"/>
      <c r="J621" s="76">
        <f>G621*$H$620</f>
        <v>5423903.9665970774</v>
      </c>
      <c r="K621" s="77"/>
      <c r="L621" s="1"/>
      <c r="M621" s="1"/>
      <c r="N621" s="1"/>
    </row>
    <row r="622" spans="1:14" ht="14.25" customHeight="1">
      <c r="A622" s="1"/>
      <c r="B622" s="34">
        <v>1.1000000000000001</v>
      </c>
      <c r="C622" s="46" t="s">
        <v>50</v>
      </c>
      <c r="D622" s="45"/>
      <c r="E622" s="46"/>
      <c r="F622" s="46"/>
      <c r="G622" s="40">
        <v>0.1</v>
      </c>
      <c r="H622" s="78"/>
      <c r="I622" s="79">
        <f t="shared" ref="I622:I626" si="139">G622*$J$621</f>
        <v>542390.39665970777</v>
      </c>
      <c r="J622" s="79"/>
      <c r="K622" s="80"/>
      <c r="L622" s="1"/>
      <c r="M622" s="1"/>
      <c r="N622" s="1"/>
    </row>
    <row r="623" spans="1:14" ht="14.25" customHeight="1">
      <c r="A623" s="1"/>
      <c r="B623" s="34">
        <v>1.2</v>
      </c>
      <c r="C623" s="46" t="s">
        <v>54</v>
      </c>
      <c r="D623" s="45"/>
      <c r="E623" s="46"/>
      <c r="F623" s="46"/>
      <c r="G623" s="40">
        <v>0.4</v>
      </c>
      <c r="H623" s="78"/>
      <c r="I623" s="79">
        <f t="shared" si="139"/>
        <v>2169561.5866388311</v>
      </c>
      <c r="J623" s="79"/>
      <c r="K623" s="80"/>
      <c r="L623" s="1"/>
      <c r="M623" s="1"/>
      <c r="N623" s="1"/>
    </row>
    <row r="624" spans="1:14" ht="14.25" customHeight="1">
      <c r="A624" s="1"/>
      <c r="B624" s="34">
        <v>1.3</v>
      </c>
      <c r="C624" s="46" t="s">
        <v>263</v>
      </c>
      <c r="D624" s="45"/>
      <c r="E624" s="46"/>
      <c r="F624" s="46"/>
      <c r="G624" s="40">
        <v>0.2</v>
      </c>
      <c r="H624" s="78"/>
      <c r="I624" s="79">
        <f t="shared" si="139"/>
        <v>1084780.7933194155</v>
      </c>
      <c r="J624" s="79"/>
      <c r="K624" s="80"/>
      <c r="L624" s="1"/>
      <c r="M624" s="1"/>
      <c r="N624" s="1"/>
    </row>
    <row r="625" spans="1:14" ht="14.25" customHeight="1">
      <c r="A625" s="1"/>
      <c r="B625" s="34">
        <v>1.4</v>
      </c>
      <c r="C625" s="46" t="s">
        <v>264</v>
      </c>
      <c r="D625" s="45"/>
      <c r="E625" s="46"/>
      <c r="F625" s="46"/>
      <c r="G625" s="40">
        <v>0.25</v>
      </c>
      <c r="H625" s="78"/>
      <c r="I625" s="79">
        <f t="shared" si="139"/>
        <v>1355975.9916492694</v>
      </c>
      <c r="J625" s="79"/>
      <c r="K625" s="80"/>
      <c r="L625" s="1"/>
      <c r="M625" s="1"/>
      <c r="N625" s="1"/>
    </row>
    <row r="626" spans="1:14" ht="14.25" customHeight="1">
      <c r="A626" s="1"/>
      <c r="B626" s="34">
        <v>1.5</v>
      </c>
      <c r="C626" s="46" t="s">
        <v>62</v>
      </c>
      <c r="D626" s="45"/>
      <c r="E626" s="46"/>
      <c r="F626" s="46"/>
      <c r="G626" s="40">
        <v>0.05</v>
      </c>
      <c r="H626" s="78"/>
      <c r="I626" s="79">
        <f t="shared" si="139"/>
        <v>271195.19832985388</v>
      </c>
      <c r="J626" s="79"/>
      <c r="K626" s="80"/>
      <c r="L626" s="1"/>
      <c r="M626" s="1"/>
      <c r="N626" s="1"/>
    </row>
    <row r="627" spans="1:14" ht="14.25" customHeight="1">
      <c r="A627" s="1"/>
      <c r="B627" s="72">
        <v>2</v>
      </c>
      <c r="C627" s="73" t="s">
        <v>281</v>
      </c>
      <c r="D627" s="74">
        <f>12*4</f>
        <v>48</v>
      </c>
      <c r="E627" s="73" t="s">
        <v>280</v>
      </c>
      <c r="F627" s="73"/>
      <c r="G627" s="75">
        <f>D627/958</f>
        <v>5.0104384133611693E-2</v>
      </c>
      <c r="H627" s="73"/>
      <c r="I627" s="76"/>
      <c r="J627" s="76">
        <f>G627*$H$620</f>
        <v>286096.03340292274</v>
      </c>
      <c r="K627" s="77"/>
      <c r="L627" s="1"/>
      <c r="M627" s="1"/>
      <c r="N627" s="1"/>
    </row>
    <row r="628" spans="1:14" ht="14.25" customHeight="1">
      <c r="A628" s="1"/>
      <c r="B628" s="34">
        <v>2.1</v>
      </c>
      <c r="C628" s="46" t="s">
        <v>50</v>
      </c>
      <c r="D628" s="45"/>
      <c r="E628" s="46"/>
      <c r="F628" s="46"/>
      <c r="G628" s="40">
        <v>0.1</v>
      </c>
      <c r="H628" s="78"/>
      <c r="I628" s="79">
        <f t="shared" ref="I628:I632" si="140">G628*$J$627</f>
        <v>28609.603340292277</v>
      </c>
      <c r="J628" s="79"/>
      <c r="K628" s="80"/>
      <c r="L628" s="1"/>
      <c r="M628" s="1"/>
      <c r="N628" s="1"/>
    </row>
    <row r="629" spans="1:14" ht="14.25" customHeight="1">
      <c r="A629" s="1"/>
      <c r="B629" s="34">
        <v>2.2000000000000002</v>
      </c>
      <c r="C629" s="46" t="s">
        <v>54</v>
      </c>
      <c r="D629" s="45"/>
      <c r="E629" s="46"/>
      <c r="F629" s="46"/>
      <c r="G629" s="40">
        <v>0.4</v>
      </c>
      <c r="H629" s="78"/>
      <c r="I629" s="79">
        <f t="shared" si="140"/>
        <v>114438.41336116911</v>
      </c>
      <c r="J629" s="79"/>
      <c r="K629" s="80"/>
      <c r="L629" s="1"/>
      <c r="M629" s="1"/>
      <c r="N629" s="1"/>
    </row>
    <row r="630" spans="1:14" ht="14.25" customHeight="1">
      <c r="A630" s="1"/>
      <c r="B630" s="34">
        <v>2.2999999999999998</v>
      </c>
      <c r="C630" s="46" t="s">
        <v>263</v>
      </c>
      <c r="D630" s="45"/>
      <c r="E630" s="46"/>
      <c r="F630" s="46"/>
      <c r="G630" s="40">
        <v>0.2</v>
      </c>
      <c r="H630" s="78"/>
      <c r="I630" s="79">
        <f t="shared" si="140"/>
        <v>57219.206680584553</v>
      </c>
      <c r="J630" s="79"/>
      <c r="K630" s="80"/>
      <c r="L630" s="1"/>
      <c r="M630" s="1"/>
      <c r="N630" s="1"/>
    </row>
    <row r="631" spans="1:14" ht="14.25" customHeight="1">
      <c r="A631" s="1"/>
      <c r="B631" s="34">
        <v>2.4</v>
      </c>
      <c r="C631" s="46" t="s">
        <v>264</v>
      </c>
      <c r="D631" s="45"/>
      <c r="E631" s="46"/>
      <c r="F631" s="46"/>
      <c r="G631" s="40">
        <v>0.25</v>
      </c>
      <c r="H631" s="78"/>
      <c r="I631" s="79">
        <f t="shared" si="140"/>
        <v>71524.008350730684</v>
      </c>
      <c r="J631" s="79"/>
      <c r="K631" s="80"/>
      <c r="L631" s="1"/>
      <c r="M631" s="1"/>
      <c r="N631" s="1"/>
    </row>
    <row r="632" spans="1:14" ht="14.25" customHeight="1">
      <c r="A632" s="1"/>
      <c r="B632" s="34">
        <v>2.5</v>
      </c>
      <c r="C632" s="46" t="s">
        <v>62</v>
      </c>
      <c r="D632" s="45"/>
      <c r="E632" s="46"/>
      <c r="F632" s="46"/>
      <c r="G632" s="40">
        <v>0.05</v>
      </c>
      <c r="H632" s="78"/>
      <c r="I632" s="79">
        <f t="shared" si="140"/>
        <v>14304.801670146138</v>
      </c>
      <c r="J632" s="79"/>
      <c r="K632" s="80"/>
      <c r="L632" s="1"/>
      <c r="M632" s="1"/>
      <c r="N632" s="1"/>
    </row>
    <row r="633" spans="1:14" ht="14.25" customHeight="1">
      <c r="A633" s="1"/>
      <c r="B633" s="68" t="s">
        <v>139</v>
      </c>
      <c r="C633" s="138" t="s">
        <v>266</v>
      </c>
      <c r="D633" s="139"/>
      <c r="E633" s="139"/>
      <c r="F633" s="29">
        <f>'Payment Schedule-RFI'!D25</f>
        <v>0.02</v>
      </c>
      <c r="G633" s="29"/>
      <c r="H633" s="70">
        <f>F633*$H$3</f>
        <v>22840000</v>
      </c>
      <c r="I633" s="70"/>
      <c r="J633" s="70"/>
      <c r="K633" s="71"/>
      <c r="L633" s="1"/>
      <c r="M633" s="1"/>
      <c r="N633" s="1"/>
    </row>
    <row r="634" spans="1:14" ht="14.25" customHeight="1">
      <c r="A634" s="1"/>
      <c r="B634" s="72">
        <v>1</v>
      </c>
      <c r="C634" s="73" t="s">
        <v>279</v>
      </c>
      <c r="D634" s="74">
        <v>910</v>
      </c>
      <c r="E634" s="73" t="s">
        <v>280</v>
      </c>
      <c r="F634" s="73"/>
      <c r="G634" s="75">
        <f>D634/958</f>
        <v>0.94989561586638827</v>
      </c>
      <c r="H634" s="73"/>
      <c r="I634" s="76"/>
      <c r="J634" s="76">
        <f>G634*$H$633</f>
        <v>21695615.86638831</v>
      </c>
      <c r="K634" s="77"/>
      <c r="L634" s="1"/>
      <c r="M634" s="1"/>
      <c r="N634" s="1"/>
    </row>
    <row r="635" spans="1:14" ht="14.25" customHeight="1">
      <c r="A635" s="1"/>
      <c r="B635" s="34">
        <v>1.1000000000000001</v>
      </c>
      <c r="C635" s="46" t="s">
        <v>54</v>
      </c>
      <c r="D635" s="45"/>
      <c r="E635" s="46"/>
      <c r="F635" s="46"/>
      <c r="G635" s="40">
        <v>0.25</v>
      </c>
      <c r="H635" s="78"/>
      <c r="I635" s="79">
        <f t="shared" ref="I635:I639" si="141">G635*$J$634</f>
        <v>5423903.9665970774</v>
      </c>
      <c r="J635" s="79"/>
      <c r="K635" s="80"/>
      <c r="L635" s="1"/>
      <c r="M635" s="1"/>
      <c r="N635" s="1"/>
    </row>
    <row r="636" spans="1:14" ht="14.25" customHeight="1">
      <c r="A636" s="1"/>
      <c r="B636" s="34">
        <v>1.2</v>
      </c>
      <c r="C636" s="46" t="s">
        <v>55</v>
      </c>
      <c r="D636" s="45"/>
      <c r="E636" s="46"/>
      <c r="F636" s="46"/>
      <c r="G636" s="40">
        <v>0.08</v>
      </c>
      <c r="H636" s="78"/>
      <c r="I636" s="79">
        <f t="shared" si="141"/>
        <v>1735649.2693110649</v>
      </c>
      <c r="J636" s="79"/>
      <c r="K636" s="80"/>
      <c r="L636" s="1"/>
      <c r="M636" s="1"/>
      <c r="N636" s="1"/>
    </row>
    <row r="637" spans="1:14" ht="14.25" customHeight="1">
      <c r="A637" s="1"/>
      <c r="B637" s="34">
        <v>1.3</v>
      </c>
      <c r="C637" s="46" t="s">
        <v>57</v>
      </c>
      <c r="D637" s="45"/>
      <c r="E637" s="46"/>
      <c r="F637" s="46"/>
      <c r="G637" s="40">
        <v>0.13</v>
      </c>
      <c r="H637" s="78"/>
      <c r="I637" s="79">
        <f t="shared" si="141"/>
        <v>2820430.0626304802</v>
      </c>
      <c r="J637" s="79"/>
      <c r="K637" s="80"/>
      <c r="L637" s="1"/>
      <c r="M637" s="1"/>
      <c r="N637" s="1"/>
    </row>
    <row r="638" spans="1:14" ht="14.25" customHeight="1">
      <c r="A638" s="1"/>
      <c r="B638" s="34">
        <v>1.4</v>
      </c>
      <c r="C638" s="46" t="s">
        <v>143</v>
      </c>
      <c r="D638" s="45"/>
      <c r="E638" s="46"/>
      <c r="F638" s="46"/>
      <c r="G638" s="40">
        <v>0.14000000000000001</v>
      </c>
      <c r="H638" s="78"/>
      <c r="I638" s="79">
        <f t="shared" si="141"/>
        <v>3037386.2212943635</v>
      </c>
      <c r="J638" s="79"/>
      <c r="K638" s="80"/>
      <c r="L638" s="1"/>
      <c r="M638" s="1"/>
      <c r="N638" s="1"/>
    </row>
    <row r="639" spans="1:14" ht="14.25" customHeight="1">
      <c r="A639" s="1"/>
      <c r="B639" s="34">
        <v>1.5</v>
      </c>
      <c r="C639" s="46" t="s">
        <v>282</v>
      </c>
      <c r="D639" s="45"/>
      <c r="E639" s="46"/>
      <c r="F639" s="46"/>
      <c r="G639" s="40">
        <v>0.4</v>
      </c>
      <c r="H639" s="78"/>
      <c r="I639" s="79">
        <f t="shared" si="141"/>
        <v>8678246.3465553243</v>
      </c>
      <c r="J639" s="79"/>
      <c r="K639" s="80"/>
      <c r="L639" s="1"/>
      <c r="M639" s="1"/>
      <c r="N639" s="1"/>
    </row>
    <row r="640" spans="1:14" ht="14.25" customHeight="1">
      <c r="A640" s="1"/>
      <c r="B640" s="72">
        <v>2</v>
      </c>
      <c r="C640" s="73" t="s">
        <v>281</v>
      </c>
      <c r="D640" s="74">
        <f>12*4</f>
        <v>48</v>
      </c>
      <c r="E640" s="73" t="s">
        <v>280</v>
      </c>
      <c r="F640" s="73"/>
      <c r="G640" s="75">
        <f>D640/958</f>
        <v>5.0104384133611693E-2</v>
      </c>
      <c r="H640" s="73"/>
      <c r="I640" s="76"/>
      <c r="J640" s="76">
        <f>G640*$H$633</f>
        <v>1144384.133611691</v>
      </c>
      <c r="K640" s="77"/>
      <c r="L640" s="1"/>
      <c r="M640" s="1"/>
      <c r="N640" s="1"/>
    </row>
    <row r="641" spans="1:14" ht="14.25" customHeight="1">
      <c r="A641" s="1"/>
      <c r="B641" s="34">
        <v>2.1</v>
      </c>
      <c r="C641" s="46" t="s">
        <v>54</v>
      </c>
      <c r="D641" s="45"/>
      <c r="E641" s="46"/>
      <c r="F641" s="46"/>
      <c r="G641" s="40">
        <v>0.15</v>
      </c>
      <c r="H641" s="78"/>
      <c r="I641" s="79">
        <f t="shared" ref="I641:I645" si="142">G641*$J$640</f>
        <v>171657.62004175363</v>
      </c>
      <c r="J641" s="79"/>
      <c r="K641" s="80"/>
      <c r="L641" s="1"/>
      <c r="M641" s="1"/>
      <c r="N641" s="1"/>
    </row>
    <row r="642" spans="1:14" ht="14.25" customHeight="1">
      <c r="A642" s="1"/>
      <c r="B642" s="34">
        <v>2.2000000000000002</v>
      </c>
      <c r="C642" s="46" t="s">
        <v>55</v>
      </c>
      <c r="D642" s="45"/>
      <c r="E642" s="46"/>
      <c r="F642" s="46"/>
      <c r="G642" s="40">
        <v>7.0000000000000007E-2</v>
      </c>
      <c r="H642" s="78"/>
      <c r="I642" s="79">
        <f t="shared" si="142"/>
        <v>80106.889352818369</v>
      </c>
      <c r="J642" s="79"/>
      <c r="K642" s="80"/>
      <c r="L642" s="1"/>
      <c r="M642" s="1"/>
      <c r="N642" s="1"/>
    </row>
    <row r="643" spans="1:14" ht="14.25" customHeight="1">
      <c r="A643" s="1"/>
      <c r="B643" s="34">
        <v>2.2999999999999998</v>
      </c>
      <c r="C643" s="46" t="s">
        <v>57</v>
      </c>
      <c r="D643" s="45"/>
      <c r="E643" s="46"/>
      <c r="F643" s="46"/>
      <c r="G643" s="40">
        <v>0.09</v>
      </c>
      <c r="H643" s="78"/>
      <c r="I643" s="79">
        <f t="shared" si="142"/>
        <v>102994.57202505218</v>
      </c>
      <c r="J643" s="79"/>
      <c r="K643" s="80"/>
      <c r="L643" s="1"/>
      <c r="M643" s="1"/>
      <c r="N643" s="1"/>
    </row>
    <row r="644" spans="1:14" ht="14.25" customHeight="1">
      <c r="A644" s="1"/>
      <c r="B644" s="34">
        <v>2.4</v>
      </c>
      <c r="C644" s="46" t="s">
        <v>143</v>
      </c>
      <c r="D644" s="45"/>
      <c r="E644" s="46"/>
      <c r="F644" s="46"/>
      <c r="G644" s="40">
        <v>0.14000000000000001</v>
      </c>
      <c r="H644" s="78"/>
      <c r="I644" s="79">
        <f t="shared" si="142"/>
        <v>160213.77870563674</v>
      </c>
      <c r="J644" s="79"/>
      <c r="K644" s="80"/>
      <c r="L644" s="1"/>
      <c r="M644" s="1"/>
      <c r="N644" s="1"/>
    </row>
    <row r="645" spans="1:14" ht="14.25" customHeight="1">
      <c r="A645" s="1"/>
      <c r="B645" s="34">
        <v>2.5</v>
      </c>
      <c r="C645" s="46" t="s">
        <v>283</v>
      </c>
      <c r="D645" s="45"/>
      <c r="E645" s="46"/>
      <c r="F645" s="46"/>
      <c r="G645" s="40">
        <v>0.55000000000000004</v>
      </c>
      <c r="H645" s="78"/>
      <c r="I645" s="79">
        <f t="shared" si="142"/>
        <v>629411.27348643006</v>
      </c>
      <c r="J645" s="79"/>
      <c r="K645" s="80"/>
      <c r="L645" s="1"/>
      <c r="M645" s="1"/>
      <c r="N645" s="1"/>
    </row>
    <row r="646" spans="1:14" ht="14.25" customHeight="1">
      <c r="A646" s="1"/>
      <c r="B646" s="68" t="s">
        <v>196</v>
      </c>
      <c r="C646" s="138" t="s">
        <v>284</v>
      </c>
      <c r="D646" s="140"/>
      <c r="E646" s="140"/>
      <c r="F646" s="148">
        <f>'Payment Schedule-RFI'!D26</f>
        <v>5.0000000000000001E-3</v>
      </c>
      <c r="G646" s="29"/>
      <c r="H646" s="70">
        <f>F646*$H$3</f>
        <v>5710000</v>
      </c>
      <c r="I646" s="70"/>
      <c r="J646" s="70"/>
      <c r="K646" s="71"/>
      <c r="L646" s="1"/>
      <c r="M646" s="1"/>
      <c r="N646" s="1"/>
    </row>
    <row r="647" spans="1:14" ht="14.25" customHeight="1">
      <c r="A647" s="1"/>
      <c r="B647" s="72">
        <v>1</v>
      </c>
      <c r="C647" s="73" t="s">
        <v>279</v>
      </c>
      <c r="D647" s="74">
        <v>910</v>
      </c>
      <c r="E647" s="73" t="s">
        <v>280</v>
      </c>
      <c r="F647" s="73"/>
      <c r="G647" s="75">
        <f>D647/958</f>
        <v>0.94989561586638827</v>
      </c>
      <c r="H647" s="73"/>
      <c r="I647" s="76"/>
      <c r="J647" s="76">
        <f>G647*$H$646</f>
        <v>5423903.9665970774</v>
      </c>
      <c r="K647" s="77"/>
      <c r="L647" s="1"/>
      <c r="M647" s="1"/>
      <c r="N647" s="1"/>
    </row>
    <row r="648" spans="1:14" ht="14.25" customHeight="1">
      <c r="A648" s="1"/>
      <c r="B648" s="34">
        <v>1.1000000000000001</v>
      </c>
      <c r="C648" s="46" t="s">
        <v>199</v>
      </c>
      <c r="D648" s="45"/>
      <c r="E648" s="46"/>
      <c r="F648" s="46"/>
      <c r="G648" s="40">
        <v>0.6</v>
      </c>
      <c r="H648" s="78"/>
      <c r="I648" s="79">
        <f t="shared" ref="I648:I652" si="143">G648*$J$647</f>
        <v>3254342.3799582464</v>
      </c>
      <c r="J648" s="79"/>
      <c r="K648" s="80"/>
      <c r="L648" s="1"/>
      <c r="M648" s="1"/>
      <c r="N648" s="1"/>
    </row>
    <row r="649" spans="1:14" ht="14.25" customHeight="1">
      <c r="A649" s="1"/>
      <c r="B649" s="92" t="s">
        <v>17</v>
      </c>
      <c r="C649" s="141" t="s">
        <v>200</v>
      </c>
      <c r="D649" s="93"/>
      <c r="E649" s="94"/>
      <c r="F649" s="94"/>
      <c r="G649" s="88">
        <v>0.15</v>
      </c>
      <c r="H649" s="86"/>
      <c r="I649" s="87">
        <f t="shared" si="143"/>
        <v>813585.59498956159</v>
      </c>
      <c r="J649" s="87"/>
      <c r="K649" s="89"/>
      <c r="L649" s="1"/>
      <c r="M649" s="1"/>
      <c r="N649" s="1"/>
    </row>
    <row r="650" spans="1:14" ht="14.25" customHeight="1">
      <c r="A650" s="1"/>
      <c r="B650" s="92" t="s">
        <v>19</v>
      </c>
      <c r="C650" s="141" t="s">
        <v>271</v>
      </c>
      <c r="D650" s="93"/>
      <c r="E650" s="94"/>
      <c r="F650" s="94"/>
      <c r="G650" s="88">
        <v>0.1</v>
      </c>
      <c r="H650" s="86"/>
      <c r="I650" s="87">
        <f t="shared" si="143"/>
        <v>542390.39665970777</v>
      </c>
      <c r="J650" s="87"/>
      <c r="K650" s="89"/>
      <c r="L650" s="1"/>
      <c r="M650" s="1"/>
      <c r="N650" s="1"/>
    </row>
    <row r="651" spans="1:14" ht="14.25" customHeight="1">
      <c r="A651" s="1"/>
      <c r="B651" s="34">
        <v>1.2</v>
      </c>
      <c r="C651" s="46" t="s">
        <v>207</v>
      </c>
      <c r="D651" s="45"/>
      <c r="E651" s="46"/>
      <c r="F651" s="46"/>
      <c r="G651" s="40">
        <v>0.1</v>
      </c>
      <c r="H651" s="78"/>
      <c r="I651" s="79">
        <f t="shared" si="143"/>
        <v>542390.39665970777</v>
      </c>
      <c r="J651" s="79"/>
      <c r="K651" s="80"/>
      <c r="L651" s="1"/>
      <c r="M651" s="1"/>
      <c r="N651" s="1"/>
    </row>
    <row r="652" spans="1:14" ht="14.25" customHeight="1">
      <c r="A652" s="1"/>
      <c r="B652" s="34">
        <v>1.3</v>
      </c>
      <c r="C652" s="46" t="s">
        <v>214</v>
      </c>
      <c r="D652" s="45"/>
      <c r="E652" s="46"/>
      <c r="F652" s="46"/>
      <c r="G652" s="40">
        <v>0.05</v>
      </c>
      <c r="H652" s="78"/>
      <c r="I652" s="79">
        <f t="shared" si="143"/>
        <v>271195.19832985388</v>
      </c>
      <c r="J652" s="79"/>
      <c r="K652" s="80"/>
      <c r="L652" s="1"/>
      <c r="M652" s="1"/>
      <c r="N652" s="1"/>
    </row>
    <row r="653" spans="1:14" ht="14.25" customHeight="1">
      <c r="A653" s="1"/>
      <c r="B653" s="72">
        <v>2</v>
      </c>
      <c r="C653" s="73" t="s">
        <v>281</v>
      </c>
      <c r="D653" s="74">
        <f>12*4</f>
        <v>48</v>
      </c>
      <c r="E653" s="73" t="s">
        <v>280</v>
      </c>
      <c r="F653" s="73"/>
      <c r="G653" s="75">
        <f>D653/958</f>
        <v>5.0104384133611693E-2</v>
      </c>
      <c r="H653" s="73"/>
      <c r="I653" s="76"/>
      <c r="J653" s="76">
        <f>G653*$H$646</f>
        <v>286096.03340292274</v>
      </c>
      <c r="K653" s="77"/>
      <c r="L653" s="1"/>
      <c r="M653" s="1"/>
      <c r="N653" s="1"/>
    </row>
    <row r="654" spans="1:14" ht="14.25" customHeight="1">
      <c r="A654" s="1"/>
      <c r="B654" s="34">
        <v>2.1</v>
      </c>
      <c r="C654" s="46" t="s">
        <v>199</v>
      </c>
      <c r="D654" s="45"/>
      <c r="E654" s="46"/>
      <c r="F654" s="46"/>
      <c r="G654" s="40">
        <v>0.52</v>
      </c>
      <c r="H654" s="78"/>
      <c r="I654" s="79">
        <f t="shared" ref="I654:I658" si="144">G654*$J$653</f>
        <v>148769.93736951982</v>
      </c>
      <c r="J654" s="79"/>
      <c r="K654" s="80"/>
      <c r="L654" s="1"/>
      <c r="M654" s="1"/>
      <c r="N654" s="1"/>
    </row>
    <row r="655" spans="1:14" ht="14.25" customHeight="1">
      <c r="A655" s="1"/>
      <c r="B655" s="92" t="s">
        <v>144</v>
      </c>
      <c r="C655" s="141" t="s">
        <v>200</v>
      </c>
      <c r="D655" s="93"/>
      <c r="E655" s="94"/>
      <c r="F655" s="94"/>
      <c r="G655" s="88">
        <v>0.15</v>
      </c>
      <c r="H655" s="86"/>
      <c r="I655" s="87">
        <f t="shared" si="144"/>
        <v>42914.405010438408</v>
      </c>
      <c r="J655" s="87"/>
      <c r="K655" s="89"/>
      <c r="L655" s="1"/>
      <c r="M655" s="1"/>
      <c r="N655" s="1"/>
    </row>
    <row r="656" spans="1:14" ht="14.25" customHeight="1">
      <c r="A656" s="1"/>
      <c r="B656" s="92" t="s">
        <v>145</v>
      </c>
      <c r="C656" s="141" t="s">
        <v>271</v>
      </c>
      <c r="D656" s="93"/>
      <c r="E656" s="94"/>
      <c r="F656" s="94"/>
      <c r="G656" s="88">
        <v>0.1</v>
      </c>
      <c r="H656" s="86"/>
      <c r="I656" s="87">
        <f t="shared" si="144"/>
        <v>28609.603340292277</v>
      </c>
      <c r="J656" s="87"/>
      <c r="K656" s="89"/>
      <c r="L656" s="1"/>
      <c r="M656" s="1"/>
      <c r="N656" s="1"/>
    </row>
    <row r="657" spans="1:14" ht="14.25" customHeight="1">
      <c r="A657" s="1"/>
      <c r="B657" s="34">
        <v>2.2000000000000002</v>
      </c>
      <c r="C657" s="46" t="s">
        <v>207</v>
      </c>
      <c r="D657" s="45"/>
      <c r="E657" s="46"/>
      <c r="F657" s="46"/>
      <c r="G657" s="40">
        <v>0.15</v>
      </c>
      <c r="H657" s="78"/>
      <c r="I657" s="79">
        <f t="shared" si="144"/>
        <v>42914.405010438408</v>
      </c>
      <c r="J657" s="79"/>
      <c r="K657" s="80"/>
      <c r="L657" s="1"/>
      <c r="M657" s="1"/>
      <c r="N657" s="1"/>
    </row>
    <row r="658" spans="1:14" ht="14.25" customHeight="1">
      <c r="A658" s="1"/>
      <c r="B658" s="48">
        <v>2.2999999999999998</v>
      </c>
      <c r="C658" s="51" t="s">
        <v>214</v>
      </c>
      <c r="D658" s="50"/>
      <c r="E658" s="51"/>
      <c r="F658" s="51"/>
      <c r="G658" s="52">
        <v>0.08</v>
      </c>
      <c r="H658" s="109"/>
      <c r="I658" s="110">
        <f t="shared" si="144"/>
        <v>22887.682672233819</v>
      </c>
      <c r="J658" s="110"/>
      <c r="K658" s="111"/>
      <c r="L658" s="1"/>
      <c r="M658" s="1"/>
      <c r="N658" s="1"/>
    </row>
    <row r="659" spans="1:14" ht="9.75" customHeight="1">
      <c r="A659" s="1"/>
      <c r="B659" s="127"/>
      <c r="C659" s="128"/>
      <c r="D659" s="1"/>
      <c r="E659" s="1"/>
      <c r="F659" s="1"/>
      <c r="G659" s="7"/>
      <c r="H659" s="7"/>
      <c r="I659" s="1"/>
      <c r="J659" s="1"/>
      <c r="K659" s="1"/>
      <c r="L659" s="1"/>
      <c r="M659" s="1"/>
      <c r="N659" s="1"/>
    </row>
    <row r="660" spans="1:14" ht="14.25" customHeight="1">
      <c r="A660" s="1"/>
      <c r="B660" s="131">
        <v>2.4</v>
      </c>
      <c r="C660" s="132" t="s">
        <v>285</v>
      </c>
      <c r="D660" s="133"/>
      <c r="E660" s="133"/>
      <c r="F660" s="133"/>
      <c r="G660" s="134"/>
      <c r="H660" s="147"/>
      <c r="I660" s="136"/>
      <c r="J660" s="136"/>
      <c r="K660" s="137"/>
      <c r="L660" s="1"/>
      <c r="M660" s="1"/>
      <c r="N660" s="1"/>
    </row>
    <row r="661" spans="1:14" ht="14.25" customHeight="1">
      <c r="A661" s="1"/>
      <c r="B661" s="68" t="s">
        <v>46</v>
      </c>
      <c r="C661" s="138" t="s">
        <v>286</v>
      </c>
      <c r="D661" s="140"/>
      <c r="E661" s="140"/>
      <c r="F661" s="29">
        <f>'Payment Schedule-RFI'!D28</f>
        <v>0.05</v>
      </c>
      <c r="G661" s="29"/>
      <c r="H661" s="70">
        <f>F661*$H$3</f>
        <v>57100000</v>
      </c>
      <c r="I661" s="70"/>
      <c r="J661" s="70">
        <f>H661</f>
        <v>57100000</v>
      </c>
      <c r="K661" s="71"/>
      <c r="L661" s="1"/>
      <c r="M661" s="1"/>
      <c r="N661" s="1"/>
    </row>
    <row r="662" spans="1:14" ht="14.25" hidden="1" customHeight="1">
      <c r="A662" s="1"/>
      <c r="B662" s="34">
        <v>1.1000000000000001</v>
      </c>
      <c r="C662" s="46" t="s">
        <v>50</v>
      </c>
      <c r="D662" s="45"/>
      <c r="E662" s="46"/>
      <c r="F662" s="46"/>
      <c r="G662" s="91">
        <v>2.5000000000000001E-2</v>
      </c>
      <c r="H662" s="78"/>
      <c r="I662" s="79">
        <f t="shared" ref="I662:I666" si="145">G662*$J$661</f>
        <v>1427500</v>
      </c>
      <c r="J662" s="79"/>
      <c r="K662" s="80"/>
      <c r="L662" s="1"/>
      <c r="M662" s="1"/>
      <c r="N662" s="1"/>
    </row>
    <row r="663" spans="1:14" ht="14.25" hidden="1" customHeight="1">
      <c r="A663" s="1"/>
      <c r="B663" s="34">
        <v>1.2</v>
      </c>
      <c r="C663" s="46" t="s">
        <v>54</v>
      </c>
      <c r="D663" s="45"/>
      <c r="E663" s="46"/>
      <c r="F663" s="46"/>
      <c r="G663" s="40">
        <v>0.4</v>
      </c>
      <c r="H663" s="78"/>
      <c r="I663" s="79">
        <f t="shared" si="145"/>
        <v>22840000</v>
      </c>
      <c r="J663" s="79"/>
      <c r="K663" s="80"/>
      <c r="L663" s="1"/>
      <c r="M663" s="1"/>
      <c r="N663" s="1"/>
    </row>
    <row r="664" spans="1:14" ht="14.25" hidden="1" customHeight="1">
      <c r="A664" s="1"/>
      <c r="B664" s="34">
        <v>1.3</v>
      </c>
      <c r="C664" s="46" t="s">
        <v>263</v>
      </c>
      <c r="D664" s="45"/>
      <c r="E664" s="46"/>
      <c r="F664" s="46"/>
      <c r="G664" s="40">
        <v>0.24</v>
      </c>
      <c r="H664" s="78"/>
      <c r="I664" s="79">
        <f t="shared" si="145"/>
        <v>13704000</v>
      </c>
      <c r="J664" s="79"/>
      <c r="K664" s="80"/>
      <c r="L664" s="1"/>
      <c r="M664" s="1"/>
      <c r="N664" s="1"/>
    </row>
    <row r="665" spans="1:14" ht="14.25" hidden="1" customHeight="1">
      <c r="A665" s="1"/>
      <c r="B665" s="34">
        <v>1.4</v>
      </c>
      <c r="C665" s="46" t="s">
        <v>264</v>
      </c>
      <c r="D665" s="45"/>
      <c r="E665" s="46"/>
      <c r="F665" s="46"/>
      <c r="G665" s="40">
        <v>0.32</v>
      </c>
      <c r="H665" s="78"/>
      <c r="I665" s="79">
        <f t="shared" si="145"/>
        <v>18272000</v>
      </c>
      <c r="J665" s="79"/>
      <c r="K665" s="80"/>
      <c r="L665" s="1"/>
      <c r="M665" s="1"/>
      <c r="N665" s="1"/>
    </row>
    <row r="666" spans="1:14" ht="14.25" hidden="1" customHeight="1">
      <c r="A666" s="1"/>
      <c r="B666" s="34">
        <v>1.5</v>
      </c>
      <c r="C666" s="46" t="s">
        <v>287</v>
      </c>
      <c r="D666" s="45"/>
      <c r="E666" s="46"/>
      <c r="F666" s="46"/>
      <c r="G666" s="91">
        <v>1.4999999999999999E-2</v>
      </c>
      <c r="H666" s="78"/>
      <c r="I666" s="79">
        <f t="shared" si="145"/>
        <v>856500</v>
      </c>
      <c r="J666" s="79"/>
      <c r="K666" s="80"/>
      <c r="L666" s="1"/>
      <c r="M666" s="1"/>
      <c r="N666" s="1"/>
    </row>
    <row r="667" spans="1:14" ht="14.25" customHeight="1">
      <c r="A667" s="1"/>
      <c r="B667" s="68" t="s">
        <v>139</v>
      </c>
      <c r="C667" s="138" t="s">
        <v>266</v>
      </c>
      <c r="D667" s="140"/>
      <c r="E667" s="140"/>
      <c r="F667" s="29">
        <f>'Payment Schedule-RFI'!D29</f>
        <v>0.05</v>
      </c>
      <c r="G667" s="29"/>
      <c r="H667" s="70">
        <f>F667*$H$3</f>
        <v>57100000</v>
      </c>
      <c r="I667" s="70"/>
      <c r="J667" s="70">
        <f>H667</f>
        <v>57100000</v>
      </c>
      <c r="K667" s="71"/>
      <c r="L667" s="1"/>
      <c r="M667" s="1"/>
      <c r="N667" s="1"/>
    </row>
    <row r="668" spans="1:14" ht="14.25" hidden="1" customHeight="1">
      <c r="A668" s="1"/>
      <c r="B668" s="34">
        <v>1.1000000000000001</v>
      </c>
      <c r="C668" s="46" t="s">
        <v>54</v>
      </c>
      <c r="D668" s="45"/>
      <c r="E668" s="46"/>
      <c r="F668" s="46"/>
      <c r="G668" s="40">
        <v>0.4</v>
      </c>
      <c r="H668" s="78"/>
      <c r="I668" s="79">
        <f t="shared" ref="I668:I670" si="146">G668*$J$667</f>
        <v>22840000</v>
      </c>
      <c r="J668" s="79"/>
      <c r="K668" s="80"/>
      <c r="L668" s="1"/>
      <c r="M668" s="1"/>
      <c r="N668" s="1"/>
    </row>
    <row r="669" spans="1:14" ht="14.25" hidden="1" customHeight="1">
      <c r="A669" s="1"/>
      <c r="B669" s="34">
        <v>1.2</v>
      </c>
      <c r="C669" s="46" t="s">
        <v>55</v>
      </c>
      <c r="D669" s="45"/>
      <c r="E669" s="46"/>
      <c r="F669" s="46"/>
      <c r="G669" s="40">
        <v>0.2</v>
      </c>
      <c r="H669" s="78"/>
      <c r="I669" s="79">
        <f t="shared" si="146"/>
        <v>11420000</v>
      </c>
      <c r="J669" s="79"/>
      <c r="K669" s="80"/>
      <c r="L669" s="1"/>
      <c r="M669" s="1"/>
      <c r="N669" s="1"/>
    </row>
    <row r="670" spans="1:14" ht="14.25" hidden="1" customHeight="1">
      <c r="A670" s="1"/>
      <c r="B670" s="34">
        <v>1.3</v>
      </c>
      <c r="C670" s="46" t="s">
        <v>57</v>
      </c>
      <c r="D670" s="45"/>
      <c r="E670" s="46"/>
      <c r="F670" s="46"/>
      <c r="G670" s="40">
        <v>0.4</v>
      </c>
      <c r="H670" s="78"/>
      <c r="I670" s="79">
        <f t="shared" si="146"/>
        <v>22840000</v>
      </c>
      <c r="J670" s="79"/>
      <c r="K670" s="80"/>
      <c r="L670" s="1"/>
      <c r="M670" s="1"/>
      <c r="N670" s="1"/>
    </row>
    <row r="671" spans="1:14" ht="14.25" customHeight="1">
      <c r="A671" s="1"/>
      <c r="B671" s="68" t="s">
        <v>196</v>
      </c>
      <c r="C671" s="138" t="s">
        <v>288</v>
      </c>
      <c r="D671" s="140"/>
      <c r="E671" s="140"/>
      <c r="F671" s="29">
        <f>'Payment Schedule-RFI'!D30</f>
        <v>0.05</v>
      </c>
      <c r="G671" s="29"/>
      <c r="H671" s="70">
        <f>F671*$H$3</f>
        <v>57100000</v>
      </c>
      <c r="I671" s="70"/>
      <c r="J671" s="70">
        <f>H671</f>
        <v>57100000</v>
      </c>
      <c r="K671" s="71"/>
      <c r="L671" s="1"/>
      <c r="M671" s="1"/>
      <c r="N671" s="1"/>
    </row>
    <row r="672" spans="1:14" ht="14.25" hidden="1" customHeight="1">
      <c r="A672" s="1"/>
      <c r="B672" s="34">
        <v>1.1000000000000001</v>
      </c>
      <c r="C672" s="46" t="s">
        <v>251</v>
      </c>
      <c r="D672" s="45"/>
      <c r="E672" s="46"/>
      <c r="F672" s="46"/>
      <c r="G672" s="40">
        <v>0.7</v>
      </c>
      <c r="H672" s="78"/>
      <c r="I672" s="79">
        <f t="shared" ref="I672:I673" si="147">G672*$J$671</f>
        <v>39970000</v>
      </c>
      <c r="J672" s="79"/>
      <c r="K672" s="80"/>
      <c r="L672" s="1"/>
      <c r="M672" s="1"/>
      <c r="N672" s="1"/>
    </row>
    <row r="673" spans="1:14" ht="14.25" hidden="1" customHeight="1">
      <c r="A673" s="1"/>
      <c r="B673" s="34">
        <v>1.2</v>
      </c>
      <c r="C673" s="46" t="s">
        <v>271</v>
      </c>
      <c r="D673" s="45"/>
      <c r="E673" s="46"/>
      <c r="F673" s="46"/>
      <c r="G673" s="40">
        <v>0.3</v>
      </c>
      <c r="H673" s="78"/>
      <c r="I673" s="79">
        <f t="shared" si="147"/>
        <v>17130000</v>
      </c>
      <c r="J673" s="79"/>
      <c r="K673" s="80"/>
      <c r="L673" s="1"/>
      <c r="M673" s="1"/>
      <c r="N673" s="1"/>
    </row>
    <row r="674" spans="1:14" ht="30" customHeight="1">
      <c r="A674" s="1"/>
      <c r="B674" s="68" t="s">
        <v>202</v>
      </c>
      <c r="C674" s="138" t="s">
        <v>289</v>
      </c>
      <c r="D674" s="140"/>
      <c r="E674" s="140"/>
      <c r="F674" s="29">
        <f>'Payment Schedule-RFI'!D31</f>
        <v>0.01</v>
      </c>
      <c r="G674" s="29"/>
      <c r="H674" s="70">
        <f>F674*$H$3</f>
        <v>11420000</v>
      </c>
      <c r="I674" s="70"/>
      <c r="J674" s="70">
        <f>H674</f>
        <v>11420000</v>
      </c>
      <c r="K674" s="71"/>
      <c r="L674" s="1"/>
      <c r="M674" s="1"/>
      <c r="N674" s="1"/>
    </row>
    <row r="675" spans="1:14" ht="14.25" hidden="1" customHeight="1">
      <c r="A675" s="1"/>
      <c r="B675" s="34">
        <v>1.1000000000000001</v>
      </c>
      <c r="C675" s="46" t="s">
        <v>290</v>
      </c>
      <c r="D675" s="45"/>
      <c r="E675" s="46"/>
      <c r="F675" s="46"/>
      <c r="G675" s="40">
        <v>0.45</v>
      </c>
      <c r="H675" s="78"/>
      <c r="I675" s="79">
        <f t="shared" ref="I675:I677" si="148">G675*$J$674</f>
        <v>5139000</v>
      </c>
      <c r="J675" s="79"/>
      <c r="K675" s="80"/>
      <c r="L675" s="1"/>
      <c r="M675" s="1"/>
      <c r="N675" s="1"/>
    </row>
    <row r="676" spans="1:14" ht="14.25" hidden="1" customHeight="1">
      <c r="A676" s="1"/>
      <c r="B676" s="34">
        <v>1.2</v>
      </c>
      <c r="C676" s="46" t="s">
        <v>207</v>
      </c>
      <c r="D676" s="45"/>
      <c r="E676" s="46"/>
      <c r="F676" s="46"/>
      <c r="G676" s="40">
        <v>0.45</v>
      </c>
      <c r="H676" s="78"/>
      <c r="I676" s="79">
        <f t="shared" si="148"/>
        <v>5139000</v>
      </c>
      <c r="J676" s="79"/>
      <c r="K676" s="80"/>
      <c r="L676" s="1"/>
      <c r="M676" s="1"/>
      <c r="N676" s="1"/>
    </row>
    <row r="677" spans="1:14" ht="14.25" hidden="1" customHeight="1">
      <c r="A677" s="1"/>
      <c r="B677" s="48">
        <v>1.3</v>
      </c>
      <c r="C677" s="51" t="s">
        <v>214</v>
      </c>
      <c r="D677" s="50"/>
      <c r="E677" s="51"/>
      <c r="F677" s="51"/>
      <c r="G677" s="52">
        <v>0.1</v>
      </c>
      <c r="H677" s="109"/>
      <c r="I677" s="110">
        <f t="shared" si="148"/>
        <v>1142000</v>
      </c>
      <c r="J677" s="110"/>
      <c r="K677" s="111"/>
      <c r="L677" s="1"/>
      <c r="M677" s="1"/>
      <c r="N677" s="1"/>
    </row>
    <row r="678" spans="1:14" ht="9.75" customHeight="1">
      <c r="A678" s="1"/>
      <c r="B678" s="127"/>
      <c r="C678" s="128"/>
      <c r="D678" s="1"/>
      <c r="E678" s="1"/>
      <c r="F678" s="1"/>
      <c r="G678" s="7"/>
      <c r="H678" s="7"/>
      <c r="I678" s="1"/>
      <c r="J678" s="1"/>
      <c r="K678" s="1"/>
      <c r="L678" s="1"/>
      <c r="M678" s="1"/>
      <c r="N678" s="1"/>
    </row>
    <row r="679" spans="1:14" ht="14.25" customHeight="1">
      <c r="A679" s="1"/>
      <c r="B679" s="131">
        <v>2.5</v>
      </c>
      <c r="C679" s="132" t="s">
        <v>291</v>
      </c>
      <c r="D679" s="133"/>
      <c r="E679" s="133"/>
      <c r="F679" s="133"/>
      <c r="G679" s="134"/>
      <c r="H679" s="147"/>
      <c r="I679" s="136"/>
      <c r="J679" s="136"/>
      <c r="K679" s="137"/>
      <c r="L679" s="1"/>
      <c r="M679" s="1"/>
      <c r="N679" s="1"/>
    </row>
    <row r="680" spans="1:14" ht="14.25" customHeight="1">
      <c r="A680" s="1"/>
      <c r="B680" s="68" t="s">
        <v>46</v>
      </c>
      <c r="C680" s="138" t="s">
        <v>292</v>
      </c>
      <c r="D680" s="140">
        <v>23000</v>
      </c>
      <c r="E680" s="140" t="s">
        <v>49</v>
      </c>
      <c r="F680" s="148">
        <f>'Payment Schedule-RFI'!D33</f>
        <v>3.0000000000000001E-3</v>
      </c>
      <c r="G680" s="29"/>
      <c r="H680" s="70">
        <f>F680*$H$3</f>
        <v>3426000</v>
      </c>
      <c r="I680" s="70"/>
      <c r="J680" s="70">
        <f>H680</f>
        <v>3426000</v>
      </c>
      <c r="K680" s="71"/>
      <c r="L680" s="1"/>
      <c r="M680" s="1"/>
      <c r="N680" s="1"/>
    </row>
    <row r="681" spans="1:14" ht="14.25" customHeight="1">
      <c r="A681" s="1"/>
      <c r="B681" s="34">
        <v>1.1000000000000001</v>
      </c>
      <c r="C681" s="46" t="s">
        <v>50</v>
      </c>
      <c r="D681" s="45"/>
      <c r="E681" s="46"/>
      <c r="F681" s="46"/>
      <c r="G681" s="40">
        <v>0.15</v>
      </c>
      <c r="H681" s="78"/>
      <c r="I681" s="79">
        <f t="shared" ref="I681:I683" si="149">G681*$J$680</f>
        <v>513900</v>
      </c>
      <c r="J681" s="79"/>
      <c r="K681" s="80"/>
      <c r="L681" s="1"/>
      <c r="M681" s="1"/>
      <c r="N681" s="1"/>
    </row>
    <row r="682" spans="1:14" ht="14.25" customHeight="1">
      <c r="A682" s="1"/>
      <c r="B682" s="34">
        <v>1.2</v>
      </c>
      <c r="C682" s="46" t="s">
        <v>263</v>
      </c>
      <c r="D682" s="45"/>
      <c r="E682" s="46"/>
      <c r="F682" s="46"/>
      <c r="G682" s="40">
        <v>0.25</v>
      </c>
      <c r="H682" s="78"/>
      <c r="I682" s="79">
        <f t="shared" si="149"/>
        <v>856500</v>
      </c>
      <c r="J682" s="79"/>
      <c r="K682" s="80"/>
      <c r="L682" s="1"/>
      <c r="M682" s="1"/>
      <c r="N682" s="1"/>
    </row>
    <row r="683" spans="1:14" ht="14.25" customHeight="1">
      <c r="A683" s="1"/>
      <c r="B683" s="34">
        <v>1.3</v>
      </c>
      <c r="C683" s="46" t="s">
        <v>264</v>
      </c>
      <c r="D683" s="45"/>
      <c r="E683" s="46"/>
      <c r="F683" s="46"/>
      <c r="G683" s="40">
        <v>0.6</v>
      </c>
      <c r="H683" s="78"/>
      <c r="I683" s="79">
        <f t="shared" si="149"/>
        <v>2055600</v>
      </c>
      <c r="J683" s="79"/>
      <c r="K683" s="80"/>
      <c r="L683" s="1"/>
      <c r="M683" s="1"/>
      <c r="N683" s="1"/>
    </row>
    <row r="684" spans="1:14" ht="14.25" customHeight="1">
      <c r="A684" s="1"/>
      <c r="B684" s="68" t="s">
        <v>139</v>
      </c>
      <c r="C684" s="138" t="s">
        <v>293</v>
      </c>
      <c r="D684" s="140">
        <v>23000</v>
      </c>
      <c r="E684" s="140" t="s">
        <v>49</v>
      </c>
      <c r="F684" s="29">
        <f>'Payment Schedule-RFI'!D34</f>
        <v>0.01</v>
      </c>
      <c r="G684" s="29"/>
      <c r="H684" s="70">
        <f>F684*$H$3</f>
        <v>11420000</v>
      </c>
      <c r="I684" s="70"/>
      <c r="J684" s="70">
        <f>H684</f>
        <v>11420000</v>
      </c>
      <c r="K684" s="71"/>
      <c r="L684" s="1"/>
      <c r="M684" s="1"/>
      <c r="N684" s="1"/>
    </row>
    <row r="685" spans="1:14" ht="14.25" customHeight="1">
      <c r="A685" s="1"/>
      <c r="B685" s="34">
        <v>1.1000000000000001</v>
      </c>
      <c r="C685" s="46" t="s">
        <v>294</v>
      </c>
      <c r="D685" s="45"/>
      <c r="E685" s="46"/>
      <c r="F685" s="46"/>
      <c r="G685" s="40">
        <v>0.3</v>
      </c>
      <c r="H685" s="78"/>
      <c r="I685" s="79">
        <f t="shared" ref="I685:I686" si="150">G685*$J$684</f>
        <v>3426000</v>
      </c>
      <c r="J685" s="79"/>
      <c r="K685" s="80"/>
      <c r="L685" s="1"/>
      <c r="M685" s="1"/>
      <c r="N685" s="1"/>
    </row>
    <row r="686" spans="1:14" ht="14.25" customHeight="1">
      <c r="A686" s="1"/>
      <c r="B686" s="34">
        <v>1.2</v>
      </c>
      <c r="C686" s="46" t="s">
        <v>295</v>
      </c>
      <c r="D686" s="45"/>
      <c r="E686" s="46"/>
      <c r="F686" s="46"/>
      <c r="G686" s="40">
        <v>0.7</v>
      </c>
      <c r="H686" s="78"/>
      <c r="I686" s="79">
        <f t="shared" si="150"/>
        <v>7993999.9999999991</v>
      </c>
      <c r="J686" s="79"/>
      <c r="K686" s="80"/>
      <c r="L686" s="1"/>
      <c r="M686" s="1"/>
      <c r="N686" s="1"/>
    </row>
    <row r="687" spans="1:14" ht="14.25" customHeight="1">
      <c r="A687" s="1"/>
      <c r="B687" s="68" t="s">
        <v>196</v>
      </c>
      <c r="C687" s="138" t="s">
        <v>296</v>
      </c>
      <c r="D687" s="140">
        <v>23000</v>
      </c>
      <c r="E687" s="140" t="s">
        <v>49</v>
      </c>
      <c r="F687" s="148">
        <f>'Payment Schedule-RFI'!D35</f>
        <v>1.4999999999999999E-2</v>
      </c>
      <c r="G687" s="29"/>
      <c r="H687" s="70">
        <f>F687*$H$3</f>
        <v>17130000</v>
      </c>
      <c r="I687" s="70"/>
      <c r="J687" s="70">
        <f>H687</f>
        <v>17130000</v>
      </c>
      <c r="K687" s="71"/>
      <c r="L687" s="1"/>
      <c r="M687" s="1"/>
      <c r="N687" s="1"/>
    </row>
    <row r="688" spans="1:14" ht="14.25" customHeight="1">
      <c r="A688" s="1"/>
      <c r="B688" s="34">
        <v>1.1000000000000001</v>
      </c>
      <c r="C688" s="46" t="s">
        <v>251</v>
      </c>
      <c r="D688" s="45"/>
      <c r="E688" s="46"/>
      <c r="F688" s="46"/>
      <c r="G688" s="40">
        <v>0.7</v>
      </c>
      <c r="H688" s="78"/>
      <c r="I688" s="79">
        <f t="shared" ref="I688:I689" si="151">G688*$J$687</f>
        <v>11991000</v>
      </c>
      <c r="J688" s="79"/>
      <c r="K688" s="80"/>
      <c r="L688" s="1"/>
      <c r="M688" s="1"/>
      <c r="N688" s="1"/>
    </row>
    <row r="689" spans="1:14" ht="14.25" customHeight="1">
      <c r="A689" s="1"/>
      <c r="B689" s="34">
        <v>1.2</v>
      </c>
      <c r="C689" s="46" t="s">
        <v>271</v>
      </c>
      <c r="D689" s="45"/>
      <c r="E689" s="46"/>
      <c r="F689" s="46"/>
      <c r="G689" s="40">
        <v>0.3</v>
      </c>
      <c r="H689" s="78"/>
      <c r="I689" s="79">
        <f t="shared" si="151"/>
        <v>5139000</v>
      </c>
      <c r="J689" s="79"/>
      <c r="K689" s="80"/>
      <c r="L689" s="1"/>
      <c r="M689" s="1"/>
      <c r="N689" s="1"/>
    </row>
    <row r="690" spans="1:14" ht="30" customHeight="1">
      <c r="A690" s="1"/>
      <c r="B690" s="68" t="s">
        <v>202</v>
      </c>
      <c r="C690" s="138" t="s">
        <v>297</v>
      </c>
      <c r="D690" s="140">
        <v>23000</v>
      </c>
      <c r="E690" s="140" t="s">
        <v>49</v>
      </c>
      <c r="F690" s="148">
        <f>'Payment Schedule-RFI'!D36</f>
        <v>2E-3</v>
      </c>
      <c r="G690" s="29"/>
      <c r="H690" s="70">
        <f>F690*$H$3</f>
        <v>2284000</v>
      </c>
      <c r="I690" s="70"/>
      <c r="J690" s="70">
        <f>H690</f>
        <v>2284000</v>
      </c>
      <c r="K690" s="71"/>
      <c r="L690" s="1"/>
      <c r="M690" s="1"/>
      <c r="N690" s="1"/>
    </row>
    <row r="691" spans="1:14" ht="14.25" customHeight="1">
      <c r="A691" s="1"/>
      <c r="B691" s="34">
        <v>1.1000000000000001</v>
      </c>
      <c r="C691" s="46" t="s">
        <v>290</v>
      </c>
      <c r="D691" s="45"/>
      <c r="E691" s="46"/>
      <c r="F691" s="46"/>
      <c r="G691" s="40">
        <v>0.45</v>
      </c>
      <c r="H691" s="78"/>
      <c r="I691" s="79">
        <f t="shared" ref="I691:I693" si="152">G691*$J$690</f>
        <v>1027800</v>
      </c>
      <c r="J691" s="79"/>
      <c r="K691" s="80"/>
      <c r="L691" s="1"/>
      <c r="M691" s="1"/>
      <c r="N691" s="1"/>
    </row>
    <row r="692" spans="1:14" ht="14.25" customHeight="1">
      <c r="A692" s="1"/>
      <c r="B692" s="34">
        <v>1.2</v>
      </c>
      <c r="C692" s="46" t="s">
        <v>207</v>
      </c>
      <c r="D692" s="45"/>
      <c r="E692" s="46"/>
      <c r="F692" s="46"/>
      <c r="G692" s="40">
        <v>0.4</v>
      </c>
      <c r="H692" s="78"/>
      <c r="I692" s="79">
        <f t="shared" si="152"/>
        <v>913600</v>
      </c>
      <c r="J692" s="79"/>
      <c r="K692" s="80"/>
      <c r="L692" s="1"/>
      <c r="M692" s="1"/>
      <c r="N692" s="1"/>
    </row>
    <row r="693" spans="1:14" ht="14.25" customHeight="1">
      <c r="A693" s="1"/>
      <c r="B693" s="48">
        <v>1.3</v>
      </c>
      <c r="C693" s="51" t="s">
        <v>214</v>
      </c>
      <c r="D693" s="50"/>
      <c r="E693" s="51"/>
      <c r="F693" s="51"/>
      <c r="G693" s="52">
        <v>0.15</v>
      </c>
      <c r="H693" s="109"/>
      <c r="I693" s="110">
        <f t="shared" si="152"/>
        <v>342600</v>
      </c>
      <c r="J693" s="110"/>
      <c r="K693" s="111"/>
      <c r="L693" s="1"/>
      <c r="M693" s="1"/>
      <c r="N693" s="1"/>
    </row>
    <row r="694" spans="1:14" ht="9.75" customHeight="1">
      <c r="A694" s="1"/>
      <c r="B694" s="127"/>
      <c r="C694" s="128"/>
      <c r="D694" s="1"/>
      <c r="E694" s="1"/>
      <c r="F694" s="1"/>
      <c r="G694" s="7"/>
      <c r="H694" s="7"/>
      <c r="I694" s="1"/>
      <c r="J694" s="1"/>
      <c r="K694" s="1"/>
      <c r="L694" s="1"/>
      <c r="M694" s="1"/>
      <c r="N694" s="1"/>
    </row>
    <row r="695" spans="1:14" ht="14.25" customHeight="1">
      <c r="A695" s="1"/>
      <c r="B695" s="131">
        <v>2.6</v>
      </c>
      <c r="C695" s="132" t="s">
        <v>298</v>
      </c>
      <c r="D695" s="133"/>
      <c r="E695" s="133"/>
      <c r="F695" s="133"/>
      <c r="G695" s="134"/>
      <c r="H695" s="147"/>
      <c r="I695" s="136"/>
      <c r="J695" s="136"/>
      <c r="K695" s="137"/>
      <c r="L695" s="1"/>
      <c r="M695" s="1"/>
      <c r="N695" s="1"/>
    </row>
    <row r="696" spans="1:14" ht="14.25" customHeight="1">
      <c r="A696" s="1"/>
      <c r="B696" s="68" t="s">
        <v>46</v>
      </c>
      <c r="C696" s="138" t="s">
        <v>299</v>
      </c>
      <c r="D696" s="140"/>
      <c r="E696" s="140" t="s">
        <v>49</v>
      </c>
      <c r="F696" s="29">
        <f>'Payment Schedule-RFI'!D38</f>
        <v>0.01</v>
      </c>
      <c r="G696" s="29"/>
      <c r="H696" s="70">
        <f>F696*$H$3</f>
        <v>11420000</v>
      </c>
      <c r="I696" s="70"/>
      <c r="J696" s="70">
        <f>H696</f>
        <v>11420000</v>
      </c>
      <c r="K696" s="71"/>
      <c r="L696" s="1"/>
      <c r="M696" s="1"/>
      <c r="N696" s="1"/>
    </row>
    <row r="697" spans="1:14" ht="14.25" customHeight="1">
      <c r="A697" s="1"/>
      <c r="B697" s="34">
        <v>1.1000000000000001</v>
      </c>
      <c r="C697" s="46" t="s">
        <v>50</v>
      </c>
      <c r="D697" s="45"/>
      <c r="E697" s="46"/>
      <c r="F697" s="46"/>
      <c r="G697" s="40">
        <v>0.15</v>
      </c>
      <c r="H697" s="78"/>
      <c r="I697" s="79">
        <f t="shared" ref="I697:I699" si="153">G697*$J$696</f>
        <v>1713000</v>
      </c>
      <c r="J697" s="79"/>
      <c r="K697" s="80"/>
      <c r="L697" s="1"/>
      <c r="M697" s="1"/>
      <c r="N697" s="1"/>
    </row>
    <row r="698" spans="1:14" ht="14.25" customHeight="1">
      <c r="A698" s="1"/>
      <c r="B698" s="34">
        <v>1.2</v>
      </c>
      <c r="C698" s="46" t="s">
        <v>263</v>
      </c>
      <c r="D698" s="45"/>
      <c r="E698" s="46"/>
      <c r="F698" s="46"/>
      <c r="G698" s="40">
        <v>0.25</v>
      </c>
      <c r="H698" s="78"/>
      <c r="I698" s="79">
        <f t="shared" si="153"/>
        <v>2855000</v>
      </c>
      <c r="J698" s="79"/>
      <c r="K698" s="80"/>
      <c r="L698" s="1"/>
      <c r="M698" s="1"/>
      <c r="N698" s="1"/>
    </row>
    <row r="699" spans="1:14" ht="14.25" customHeight="1">
      <c r="A699" s="1"/>
      <c r="B699" s="34">
        <v>1.3</v>
      </c>
      <c r="C699" s="46" t="s">
        <v>264</v>
      </c>
      <c r="D699" s="45"/>
      <c r="E699" s="46"/>
      <c r="F699" s="46"/>
      <c r="G699" s="40">
        <v>0.6</v>
      </c>
      <c r="H699" s="78"/>
      <c r="I699" s="79">
        <f t="shared" si="153"/>
        <v>6852000</v>
      </c>
      <c r="J699" s="79"/>
      <c r="K699" s="80"/>
      <c r="L699" s="1"/>
      <c r="M699" s="1"/>
      <c r="N699" s="1"/>
    </row>
    <row r="700" spans="1:14" ht="14.25" customHeight="1">
      <c r="A700" s="1"/>
      <c r="B700" s="68" t="s">
        <v>139</v>
      </c>
      <c r="C700" s="138" t="s">
        <v>300</v>
      </c>
      <c r="D700" s="140"/>
      <c r="E700" s="140" t="s">
        <v>49</v>
      </c>
      <c r="F700" s="29">
        <f>'Payment Schedule-RFI'!D39</f>
        <v>0.02</v>
      </c>
      <c r="G700" s="29"/>
      <c r="H700" s="70">
        <f>F700*$H$3</f>
        <v>22840000</v>
      </c>
      <c r="I700" s="70"/>
      <c r="J700" s="70">
        <f>H700</f>
        <v>22840000</v>
      </c>
      <c r="K700" s="71"/>
      <c r="L700" s="1"/>
      <c r="M700" s="1"/>
      <c r="N700" s="1"/>
    </row>
    <row r="701" spans="1:14" ht="14.25" customHeight="1">
      <c r="A701" s="1"/>
      <c r="B701" s="34">
        <v>1.1000000000000001</v>
      </c>
      <c r="C701" s="46" t="s">
        <v>294</v>
      </c>
      <c r="D701" s="45"/>
      <c r="E701" s="46"/>
      <c r="F701" s="46"/>
      <c r="G701" s="40">
        <v>0.3</v>
      </c>
      <c r="H701" s="78"/>
      <c r="I701" s="79">
        <f t="shared" ref="I701:I702" si="154">G701*$J$700</f>
        <v>6852000</v>
      </c>
      <c r="J701" s="79"/>
      <c r="K701" s="80"/>
      <c r="L701" s="1"/>
      <c r="M701" s="1"/>
      <c r="N701" s="1"/>
    </row>
    <row r="702" spans="1:14" ht="14.25" customHeight="1">
      <c r="A702" s="1"/>
      <c r="B702" s="34">
        <v>1.2</v>
      </c>
      <c r="C702" s="46" t="s">
        <v>295</v>
      </c>
      <c r="D702" s="45"/>
      <c r="E702" s="46"/>
      <c r="F702" s="46"/>
      <c r="G702" s="40">
        <v>0.7</v>
      </c>
      <c r="H702" s="78"/>
      <c r="I702" s="79">
        <f t="shared" si="154"/>
        <v>15987999.999999998</v>
      </c>
      <c r="J702" s="79"/>
      <c r="K702" s="80"/>
      <c r="L702" s="1"/>
      <c r="M702" s="1"/>
      <c r="N702" s="1"/>
    </row>
    <row r="703" spans="1:14" ht="14.25" customHeight="1">
      <c r="A703" s="1"/>
      <c r="B703" s="68" t="s">
        <v>196</v>
      </c>
      <c r="C703" s="138" t="s">
        <v>296</v>
      </c>
      <c r="D703" s="140"/>
      <c r="E703" s="140" t="s">
        <v>49</v>
      </c>
      <c r="F703" s="29">
        <f>'Payment Schedule-RFI'!D40</f>
        <v>0.13</v>
      </c>
      <c r="G703" s="29"/>
      <c r="H703" s="70">
        <f>F703*$H$3</f>
        <v>148460000</v>
      </c>
      <c r="I703" s="70"/>
      <c r="J703" s="70">
        <f>H703</f>
        <v>148460000</v>
      </c>
      <c r="K703" s="71"/>
      <c r="L703" s="1"/>
      <c r="M703" s="1"/>
      <c r="N703" s="1"/>
    </row>
    <row r="704" spans="1:14" ht="14.25" customHeight="1">
      <c r="A704" s="1"/>
      <c r="B704" s="34">
        <v>1.1000000000000001</v>
      </c>
      <c r="C704" s="44" t="s">
        <v>301</v>
      </c>
      <c r="D704" s="45"/>
      <c r="E704" s="46"/>
      <c r="F704" s="46"/>
      <c r="G704" s="40">
        <v>0.7</v>
      </c>
      <c r="H704" s="78"/>
      <c r="I704" s="79">
        <f t="shared" ref="I704:I706" si="155">G704*$J$703</f>
        <v>103922000</v>
      </c>
      <c r="J704" s="79"/>
      <c r="K704" s="80"/>
      <c r="L704" s="1"/>
      <c r="M704" s="1"/>
      <c r="N704" s="1"/>
    </row>
    <row r="705" spans="1:14" ht="14.25" customHeight="1">
      <c r="A705" s="1"/>
      <c r="B705" s="34">
        <v>1.2</v>
      </c>
      <c r="C705" s="46" t="s">
        <v>200</v>
      </c>
      <c r="D705" s="45"/>
      <c r="E705" s="46"/>
      <c r="F705" s="46"/>
      <c r="G705" s="40">
        <v>0.15</v>
      </c>
      <c r="H705" s="78"/>
      <c r="I705" s="79">
        <f t="shared" si="155"/>
        <v>22269000</v>
      </c>
      <c r="J705" s="79"/>
      <c r="K705" s="80"/>
      <c r="L705" s="1"/>
      <c r="M705" s="1"/>
      <c r="N705" s="1"/>
    </row>
    <row r="706" spans="1:14" ht="14.25" customHeight="1">
      <c r="A706" s="1"/>
      <c r="B706" s="34">
        <v>1.3</v>
      </c>
      <c r="C706" s="46" t="s">
        <v>201</v>
      </c>
      <c r="D706" s="45"/>
      <c r="E706" s="46"/>
      <c r="F706" s="46"/>
      <c r="G706" s="40">
        <v>0.15</v>
      </c>
      <c r="H706" s="78"/>
      <c r="I706" s="79">
        <f t="shared" si="155"/>
        <v>22269000</v>
      </c>
      <c r="J706" s="79"/>
      <c r="K706" s="80"/>
      <c r="L706" s="1"/>
      <c r="M706" s="1"/>
      <c r="N706" s="1"/>
    </row>
    <row r="707" spans="1:14" ht="30" customHeight="1">
      <c r="A707" s="1"/>
      <c r="B707" s="68" t="s">
        <v>202</v>
      </c>
      <c r="C707" s="138" t="s">
        <v>297</v>
      </c>
      <c r="D707" s="140"/>
      <c r="E707" s="140" t="s">
        <v>49</v>
      </c>
      <c r="F707" s="148">
        <f>'Payment Schedule-RFI'!D41</f>
        <v>5.0000000000000001E-3</v>
      </c>
      <c r="G707" s="29"/>
      <c r="H707" s="70">
        <f>F707*$H$3</f>
        <v>5710000</v>
      </c>
      <c r="I707" s="70"/>
      <c r="J707" s="70">
        <f>H707</f>
        <v>5710000</v>
      </c>
      <c r="K707" s="71"/>
      <c r="L707" s="1"/>
      <c r="M707" s="1"/>
      <c r="N707" s="1"/>
    </row>
    <row r="708" spans="1:14" ht="14.25" customHeight="1">
      <c r="A708" s="1"/>
      <c r="B708" s="34">
        <v>1.1000000000000001</v>
      </c>
      <c r="C708" s="46" t="s">
        <v>290</v>
      </c>
      <c r="D708" s="45"/>
      <c r="E708" s="46"/>
      <c r="F708" s="46"/>
      <c r="G708" s="40">
        <v>0.4</v>
      </c>
      <c r="H708" s="78"/>
      <c r="I708" s="79">
        <f t="shared" ref="I708:I711" si="156">G708*$J$707</f>
        <v>2284000</v>
      </c>
      <c r="J708" s="79"/>
      <c r="K708" s="80"/>
      <c r="L708" s="1"/>
      <c r="M708" s="1"/>
      <c r="N708" s="1"/>
    </row>
    <row r="709" spans="1:14" ht="14.25" customHeight="1">
      <c r="A709" s="1"/>
      <c r="B709" s="34">
        <v>1.2</v>
      </c>
      <c r="C709" s="46" t="s">
        <v>207</v>
      </c>
      <c r="D709" s="45"/>
      <c r="E709" s="46"/>
      <c r="F709" s="46"/>
      <c r="G709" s="40">
        <v>0.25</v>
      </c>
      <c r="H709" s="78"/>
      <c r="I709" s="79">
        <f t="shared" si="156"/>
        <v>1427500</v>
      </c>
      <c r="J709" s="79"/>
      <c r="K709" s="80"/>
      <c r="L709" s="1"/>
      <c r="M709" s="1"/>
      <c r="N709" s="1"/>
    </row>
    <row r="710" spans="1:14" ht="14.25" customHeight="1">
      <c r="A710" s="1"/>
      <c r="B710" s="34">
        <v>1.3</v>
      </c>
      <c r="C710" s="46" t="s">
        <v>302</v>
      </c>
      <c r="D710" s="45"/>
      <c r="E710" s="46"/>
      <c r="F710" s="46"/>
      <c r="G710" s="40">
        <v>0.2</v>
      </c>
      <c r="H710" s="78"/>
      <c r="I710" s="79">
        <f t="shared" si="156"/>
        <v>1142000</v>
      </c>
      <c r="J710" s="79"/>
      <c r="K710" s="80"/>
      <c r="L710" s="1"/>
      <c r="M710" s="1"/>
      <c r="N710" s="1"/>
    </row>
    <row r="711" spans="1:14" ht="14.25" customHeight="1">
      <c r="A711" s="1"/>
      <c r="B711" s="48">
        <v>1.4</v>
      </c>
      <c r="C711" s="51" t="s">
        <v>214</v>
      </c>
      <c r="D711" s="50"/>
      <c r="E711" s="51"/>
      <c r="F711" s="51"/>
      <c r="G711" s="52">
        <v>0.15</v>
      </c>
      <c r="H711" s="109"/>
      <c r="I711" s="110">
        <f t="shared" si="156"/>
        <v>856500</v>
      </c>
      <c r="J711" s="110"/>
      <c r="K711" s="111"/>
      <c r="L711" s="1"/>
      <c r="M711" s="1"/>
      <c r="N711" s="1"/>
    </row>
    <row r="712" spans="1:14" ht="9.75" customHeight="1">
      <c r="A712" s="1"/>
      <c r="B712" s="127"/>
      <c r="C712" s="128"/>
      <c r="D712" s="1"/>
      <c r="E712" s="1"/>
      <c r="F712" s="1"/>
      <c r="G712" s="7"/>
      <c r="H712" s="7"/>
      <c r="I712" s="1"/>
      <c r="J712" s="1"/>
      <c r="K712" s="1"/>
      <c r="L712" s="1"/>
      <c r="M712" s="1"/>
      <c r="N712" s="1"/>
    </row>
    <row r="713" spans="1:14" ht="14.25" customHeight="1">
      <c r="A713" s="1"/>
      <c r="B713" s="131">
        <v>2.7</v>
      </c>
      <c r="C713" s="132" t="s">
        <v>303</v>
      </c>
      <c r="D713" s="133"/>
      <c r="E713" s="133"/>
      <c r="F713" s="133"/>
      <c r="G713" s="149"/>
      <c r="H713" s="147"/>
      <c r="I713" s="136"/>
      <c r="J713" s="136"/>
      <c r="K713" s="137"/>
      <c r="L713" s="1"/>
      <c r="M713" s="1"/>
      <c r="N713" s="1"/>
    </row>
    <row r="714" spans="1:14" ht="14.25" customHeight="1">
      <c r="A714" s="1"/>
      <c r="B714" s="68" t="s">
        <v>46</v>
      </c>
      <c r="C714" s="138" t="s">
        <v>304</v>
      </c>
      <c r="D714" s="140">
        <v>900</v>
      </c>
      <c r="E714" s="140" t="s">
        <v>305</v>
      </c>
      <c r="F714" s="148">
        <f>'Payment Schedule-RFI'!D43</f>
        <v>1.2E-2</v>
      </c>
      <c r="G714" s="29"/>
      <c r="H714" s="70">
        <f>F714*$H$3</f>
        <v>13704000</v>
      </c>
      <c r="I714" s="70"/>
      <c r="J714" s="70">
        <f>H714</f>
        <v>13704000</v>
      </c>
      <c r="K714" s="71"/>
      <c r="L714" s="1"/>
      <c r="M714" s="1"/>
      <c r="N714" s="1"/>
    </row>
    <row r="715" spans="1:14" ht="14.25" customHeight="1">
      <c r="A715" s="1"/>
      <c r="B715" s="34">
        <v>1.1000000000000001</v>
      </c>
      <c r="C715" s="46" t="s">
        <v>50</v>
      </c>
      <c r="D715" s="45"/>
      <c r="E715" s="46"/>
      <c r="F715" s="46"/>
      <c r="G715" s="40">
        <v>0.15</v>
      </c>
      <c r="H715" s="78"/>
      <c r="I715" s="79">
        <f t="shared" ref="I715:I719" si="157">G715*$J$714</f>
        <v>2055600</v>
      </c>
      <c r="J715" s="79"/>
      <c r="K715" s="80"/>
      <c r="L715" s="1"/>
      <c r="M715" s="1"/>
      <c r="N715" s="1"/>
    </row>
    <row r="716" spans="1:14" ht="14.25" customHeight="1">
      <c r="A716" s="1"/>
      <c r="B716" s="34">
        <v>1.2</v>
      </c>
      <c r="C716" s="46" t="s">
        <v>54</v>
      </c>
      <c r="D716" s="45"/>
      <c r="E716" s="46"/>
      <c r="F716" s="46"/>
      <c r="G716" s="40">
        <v>0.1</v>
      </c>
      <c r="H716" s="78"/>
      <c r="I716" s="79">
        <f t="shared" si="157"/>
        <v>1370400</v>
      </c>
      <c r="J716" s="79"/>
      <c r="K716" s="80"/>
      <c r="L716" s="1"/>
      <c r="M716" s="1"/>
      <c r="N716" s="1"/>
    </row>
    <row r="717" spans="1:14" ht="14.25" customHeight="1">
      <c r="A717" s="1"/>
      <c r="B717" s="34">
        <v>1.3</v>
      </c>
      <c r="C717" s="46" t="s">
        <v>263</v>
      </c>
      <c r="D717" s="45"/>
      <c r="E717" s="46"/>
      <c r="F717" s="46"/>
      <c r="G717" s="40">
        <v>0.1</v>
      </c>
      <c r="H717" s="78"/>
      <c r="I717" s="79">
        <f t="shared" si="157"/>
        <v>1370400</v>
      </c>
      <c r="J717" s="79"/>
      <c r="K717" s="80"/>
      <c r="L717" s="1"/>
      <c r="M717" s="1"/>
      <c r="N717" s="1"/>
    </row>
    <row r="718" spans="1:14" ht="14.25" customHeight="1">
      <c r="A718" s="1"/>
      <c r="B718" s="34">
        <v>1.4</v>
      </c>
      <c r="C718" s="46" t="s">
        <v>264</v>
      </c>
      <c r="D718" s="45"/>
      <c r="E718" s="46"/>
      <c r="F718" s="46"/>
      <c r="G718" s="40">
        <v>0.15</v>
      </c>
      <c r="H718" s="78"/>
      <c r="I718" s="79">
        <f t="shared" si="157"/>
        <v>2055600</v>
      </c>
      <c r="J718" s="79"/>
      <c r="K718" s="80"/>
      <c r="L718" s="1"/>
      <c r="M718" s="1"/>
      <c r="N718" s="1"/>
    </row>
    <row r="719" spans="1:14" ht="14.25" customHeight="1">
      <c r="A719" s="1"/>
      <c r="B719" s="34">
        <v>1.5</v>
      </c>
      <c r="C719" s="46" t="s">
        <v>290</v>
      </c>
      <c r="D719" s="45"/>
      <c r="E719" s="46"/>
      <c r="F719" s="46"/>
      <c r="G719" s="40">
        <v>0.5</v>
      </c>
      <c r="H719" s="78"/>
      <c r="I719" s="79">
        <f t="shared" si="157"/>
        <v>6852000</v>
      </c>
      <c r="J719" s="79"/>
      <c r="K719" s="80"/>
      <c r="L719" s="1"/>
      <c r="M719" s="1"/>
      <c r="N719" s="1"/>
    </row>
    <row r="720" spans="1:14" ht="14.25" customHeight="1">
      <c r="A720" s="1"/>
      <c r="B720" s="68" t="s">
        <v>139</v>
      </c>
      <c r="C720" s="138" t="s">
        <v>300</v>
      </c>
      <c r="D720" s="140">
        <v>18000</v>
      </c>
      <c r="E720" s="140" t="s">
        <v>49</v>
      </c>
      <c r="F720" s="148">
        <f>'Payment Schedule-RFI'!D44</f>
        <v>5.0000000000000001E-3</v>
      </c>
      <c r="G720" s="29"/>
      <c r="H720" s="70">
        <f>F720*$H$3</f>
        <v>5710000</v>
      </c>
      <c r="I720" s="70"/>
      <c r="J720" s="70">
        <f>H720</f>
        <v>5710000</v>
      </c>
      <c r="K720" s="71"/>
      <c r="L720" s="1"/>
      <c r="M720" s="1"/>
      <c r="N720" s="1"/>
    </row>
    <row r="721" spans="1:14" ht="14.25" customHeight="1">
      <c r="A721" s="1"/>
      <c r="B721" s="34">
        <v>1.1000000000000001</v>
      </c>
      <c r="C721" s="46" t="s">
        <v>294</v>
      </c>
      <c r="D721" s="45"/>
      <c r="E721" s="46"/>
      <c r="F721" s="46"/>
      <c r="G721" s="40">
        <v>0.3</v>
      </c>
      <c r="H721" s="78"/>
      <c r="I721" s="79">
        <f t="shared" ref="I721:I722" si="158">G721*$J$720</f>
        <v>1713000</v>
      </c>
      <c r="J721" s="79"/>
      <c r="K721" s="80"/>
      <c r="L721" s="1"/>
      <c r="M721" s="1"/>
      <c r="N721" s="1"/>
    </row>
    <row r="722" spans="1:14" ht="14.25" customHeight="1">
      <c r="A722" s="1"/>
      <c r="B722" s="34">
        <v>1.2</v>
      </c>
      <c r="C722" s="46" t="s">
        <v>295</v>
      </c>
      <c r="D722" s="45"/>
      <c r="E722" s="46"/>
      <c r="F722" s="46"/>
      <c r="G722" s="40">
        <v>0.7</v>
      </c>
      <c r="H722" s="78"/>
      <c r="I722" s="79">
        <f t="shared" si="158"/>
        <v>3996999.9999999995</v>
      </c>
      <c r="J722" s="79"/>
      <c r="K722" s="80"/>
      <c r="L722" s="1"/>
      <c r="M722" s="1"/>
      <c r="N722" s="1"/>
    </row>
    <row r="723" spans="1:14" ht="14.25" customHeight="1">
      <c r="A723" s="1"/>
      <c r="B723" s="68" t="s">
        <v>196</v>
      </c>
      <c r="C723" s="138" t="s">
        <v>296</v>
      </c>
      <c r="D723" s="140">
        <v>18000</v>
      </c>
      <c r="E723" s="140" t="s">
        <v>49</v>
      </c>
      <c r="F723" s="148">
        <f>'Payment Schedule-RFI'!D45</f>
        <v>3.5000000000000003E-2</v>
      </c>
      <c r="G723" s="29"/>
      <c r="H723" s="70">
        <f>F723*$H$3</f>
        <v>39970000.000000007</v>
      </c>
      <c r="I723" s="70"/>
      <c r="J723" s="70">
        <f>H723</f>
        <v>39970000.000000007</v>
      </c>
      <c r="K723" s="71"/>
      <c r="L723" s="1"/>
      <c r="M723" s="1"/>
      <c r="N723" s="1"/>
    </row>
    <row r="724" spans="1:14" ht="14.25" customHeight="1">
      <c r="A724" s="1"/>
      <c r="B724" s="34">
        <v>1.1000000000000001</v>
      </c>
      <c r="C724" s="46" t="s">
        <v>306</v>
      </c>
      <c r="D724" s="45"/>
      <c r="E724" s="46"/>
      <c r="F724" s="46"/>
      <c r="G724" s="40">
        <v>0.7</v>
      </c>
      <c r="H724" s="78"/>
      <c r="I724" s="79">
        <f t="shared" ref="I724:I726" si="159">G724*$J$723</f>
        <v>27979000.000000004</v>
      </c>
      <c r="J724" s="79"/>
      <c r="K724" s="80"/>
      <c r="L724" s="1"/>
      <c r="M724" s="1"/>
      <c r="N724" s="1"/>
    </row>
    <row r="725" spans="1:14" ht="14.25" customHeight="1">
      <c r="A725" s="1"/>
      <c r="B725" s="34">
        <v>1.2</v>
      </c>
      <c r="C725" s="46" t="s">
        <v>200</v>
      </c>
      <c r="D725" s="45"/>
      <c r="E725" s="46"/>
      <c r="F725" s="46"/>
      <c r="G725" s="40">
        <v>0.15</v>
      </c>
      <c r="H725" s="78"/>
      <c r="I725" s="79">
        <f t="shared" si="159"/>
        <v>5995500.0000000009</v>
      </c>
      <c r="J725" s="79"/>
      <c r="K725" s="80"/>
      <c r="L725" s="1"/>
      <c r="M725" s="1"/>
      <c r="N725" s="1"/>
    </row>
    <row r="726" spans="1:14" ht="14.25" customHeight="1">
      <c r="A726" s="1"/>
      <c r="B726" s="34">
        <v>1.3</v>
      </c>
      <c r="C726" s="46" t="s">
        <v>201</v>
      </c>
      <c r="D726" s="45"/>
      <c r="E726" s="46"/>
      <c r="F726" s="46"/>
      <c r="G726" s="40">
        <v>0.15</v>
      </c>
      <c r="H726" s="78"/>
      <c r="I726" s="79">
        <f t="shared" si="159"/>
        <v>5995500.0000000009</v>
      </c>
      <c r="J726" s="79"/>
      <c r="K726" s="80"/>
      <c r="L726" s="1"/>
      <c r="M726" s="1"/>
      <c r="N726" s="1"/>
    </row>
    <row r="727" spans="1:14" ht="30" customHeight="1">
      <c r="A727" s="1"/>
      <c r="B727" s="68" t="s">
        <v>202</v>
      </c>
      <c r="C727" s="138" t="s">
        <v>307</v>
      </c>
      <c r="D727" s="140">
        <v>18000</v>
      </c>
      <c r="E727" s="140" t="s">
        <v>49</v>
      </c>
      <c r="F727" s="148">
        <f>'Payment Schedule-RFI'!D46</f>
        <v>5.0000000000000001E-3</v>
      </c>
      <c r="G727" s="29"/>
      <c r="H727" s="70">
        <f>F727*$H$3</f>
        <v>5710000</v>
      </c>
      <c r="I727" s="70"/>
      <c r="J727" s="70">
        <f>H727</f>
        <v>5710000</v>
      </c>
      <c r="K727" s="71"/>
      <c r="L727" s="1"/>
      <c r="M727" s="1"/>
      <c r="N727" s="1"/>
    </row>
    <row r="728" spans="1:14" ht="14.25" customHeight="1">
      <c r="A728" s="1"/>
      <c r="B728" s="34">
        <v>1.1000000000000001</v>
      </c>
      <c r="C728" s="46" t="s">
        <v>207</v>
      </c>
      <c r="D728" s="45"/>
      <c r="E728" s="46"/>
      <c r="F728" s="46"/>
      <c r="G728" s="40">
        <v>0.9</v>
      </c>
      <c r="H728" s="78"/>
      <c r="I728" s="79">
        <f t="shared" ref="I728:I729" si="160">G728*$J$727</f>
        <v>5139000</v>
      </c>
      <c r="J728" s="79"/>
      <c r="K728" s="80"/>
      <c r="L728" s="1"/>
      <c r="M728" s="1"/>
      <c r="N728" s="1"/>
    </row>
    <row r="729" spans="1:14" ht="14.25" customHeight="1">
      <c r="A729" s="1"/>
      <c r="B729" s="48">
        <v>1.2</v>
      </c>
      <c r="C729" s="51" t="s">
        <v>214</v>
      </c>
      <c r="D729" s="50"/>
      <c r="E729" s="51"/>
      <c r="F729" s="51"/>
      <c r="G729" s="52">
        <v>0.1</v>
      </c>
      <c r="H729" s="109"/>
      <c r="I729" s="110">
        <f t="shared" si="160"/>
        <v>571000</v>
      </c>
      <c r="J729" s="110"/>
      <c r="K729" s="111"/>
      <c r="L729" s="1"/>
      <c r="M729" s="1"/>
      <c r="N729" s="1"/>
    </row>
    <row r="730" spans="1:14" ht="9.75" customHeight="1">
      <c r="A730" s="1"/>
      <c r="B730" s="127"/>
      <c r="C730" s="128"/>
      <c r="D730" s="1"/>
      <c r="E730" s="1"/>
      <c r="F730" s="1"/>
      <c r="G730" s="7"/>
      <c r="H730" s="7"/>
      <c r="I730" s="1"/>
      <c r="J730" s="1"/>
      <c r="K730" s="1"/>
      <c r="L730" s="1"/>
      <c r="M730" s="1"/>
      <c r="N730" s="1"/>
    </row>
    <row r="731" spans="1:14" ht="14.25" customHeight="1">
      <c r="A731" s="1"/>
      <c r="B731" s="131">
        <v>2.8</v>
      </c>
      <c r="C731" s="132" t="s">
        <v>308</v>
      </c>
      <c r="D731" s="133"/>
      <c r="E731" s="133"/>
      <c r="F731" s="133"/>
      <c r="G731" s="134"/>
      <c r="H731" s="147"/>
      <c r="I731" s="136"/>
      <c r="J731" s="136"/>
      <c r="K731" s="137"/>
      <c r="L731" s="1"/>
      <c r="M731" s="1"/>
      <c r="N731" s="1"/>
    </row>
    <row r="732" spans="1:14" ht="15" customHeight="1">
      <c r="A732" s="1"/>
      <c r="B732" s="68" t="s">
        <v>46</v>
      </c>
      <c r="C732" s="138" t="s">
        <v>309</v>
      </c>
      <c r="D732" s="140">
        <v>632</v>
      </c>
      <c r="E732" s="140" t="s">
        <v>49</v>
      </c>
      <c r="F732" s="148">
        <f>'Payment Schedule-RFI'!D48</f>
        <v>2.5000000000000001E-3</v>
      </c>
      <c r="G732" s="29"/>
      <c r="H732" s="70">
        <f>F732*$H$3</f>
        <v>2855000</v>
      </c>
      <c r="I732" s="70"/>
      <c r="J732" s="70">
        <f>H732</f>
        <v>2855000</v>
      </c>
      <c r="K732" s="71"/>
      <c r="L732" s="1"/>
      <c r="M732" s="1"/>
      <c r="N732" s="1"/>
    </row>
    <row r="733" spans="1:14" ht="14.25" customHeight="1">
      <c r="A733" s="1"/>
      <c r="B733" s="34">
        <v>1.1000000000000001</v>
      </c>
      <c r="C733" s="46" t="s">
        <v>50</v>
      </c>
      <c r="D733" s="45"/>
      <c r="E733" s="46"/>
      <c r="F733" s="46"/>
      <c r="G733" s="40">
        <v>0.15</v>
      </c>
      <c r="H733" s="78"/>
      <c r="I733" s="79">
        <f t="shared" ref="I733:I736" si="161">G733*$J$732</f>
        <v>428250</v>
      </c>
      <c r="J733" s="79"/>
      <c r="K733" s="80"/>
      <c r="L733" s="1"/>
      <c r="M733" s="1"/>
      <c r="N733" s="1"/>
    </row>
    <row r="734" spans="1:14" ht="14.25" customHeight="1">
      <c r="A734" s="1"/>
      <c r="B734" s="34">
        <v>1.2</v>
      </c>
      <c r="C734" s="46" t="s">
        <v>54</v>
      </c>
      <c r="D734" s="45"/>
      <c r="E734" s="46"/>
      <c r="F734" s="46"/>
      <c r="G734" s="40">
        <v>0.4</v>
      </c>
      <c r="H734" s="78"/>
      <c r="I734" s="79">
        <f t="shared" si="161"/>
        <v>1142000</v>
      </c>
      <c r="J734" s="79"/>
      <c r="K734" s="80"/>
      <c r="L734" s="1"/>
      <c r="M734" s="1"/>
      <c r="N734" s="1"/>
    </row>
    <row r="735" spans="1:14" ht="14.25" customHeight="1">
      <c r="A735" s="1"/>
      <c r="B735" s="34">
        <v>1.3</v>
      </c>
      <c r="C735" s="46" t="s">
        <v>263</v>
      </c>
      <c r="D735" s="45"/>
      <c r="E735" s="46"/>
      <c r="F735" s="46"/>
      <c r="G735" s="40">
        <v>0.2</v>
      </c>
      <c r="H735" s="78"/>
      <c r="I735" s="79">
        <f t="shared" si="161"/>
        <v>571000</v>
      </c>
      <c r="J735" s="79"/>
      <c r="K735" s="80"/>
      <c r="L735" s="1"/>
      <c r="M735" s="1"/>
      <c r="N735" s="1"/>
    </row>
    <row r="736" spans="1:14" ht="14.25" customHeight="1">
      <c r="A736" s="1"/>
      <c r="B736" s="34">
        <v>1.4</v>
      </c>
      <c r="C736" s="46" t="s">
        <v>264</v>
      </c>
      <c r="D736" s="45"/>
      <c r="E736" s="46"/>
      <c r="F736" s="46"/>
      <c r="G736" s="40">
        <v>0.25</v>
      </c>
      <c r="H736" s="78"/>
      <c r="I736" s="79">
        <f t="shared" si="161"/>
        <v>713750</v>
      </c>
      <c r="J736" s="79"/>
      <c r="K736" s="80"/>
      <c r="L736" s="1"/>
      <c r="M736" s="1"/>
      <c r="N736" s="1"/>
    </row>
    <row r="737" spans="1:14" ht="15" customHeight="1">
      <c r="A737" s="1"/>
      <c r="B737" s="68" t="s">
        <v>139</v>
      </c>
      <c r="C737" s="138" t="s">
        <v>310</v>
      </c>
      <c r="D737" s="140">
        <v>632</v>
      </c>
      <c r="E737" s="140" t="s">
        <v>49</v>
      </c>
      <c r="F737" s="148">
        <f>'Payment Schedule-RFI'!D49</f>
        <v>7.4999999999999997E-3</v>
      </c>
      <c r="G737" s="29"/>
      <c r="H737" s="70">
        <f>F737*$H$3</f>
        <v>8565000</v>
      </c>
      <c r="I737" s="70"/>
      <c r="J737" s="70">
        <f>H737</f>
        <v>8565000</v>
      </c>
      <c r="K737" s="71"/>
      <c r="L737" s="1"/>
      <c r="M737" s="1"/>
      <c r="N737" s="1"/>
    </row>
    <row r="738" spans="1:14" ht="14.25" customHeight="1">
      <c r="A738" s="1"/>
      <c r="B738" s="34">
        <v>1.1000000000000001</v>
      </c>
      <c r="C738" s="46" t="s">
        <v>199</v>
      </c>
      <c r="D738" s="45"/>
      <c r="E738" s="46"/>
      <c r="F738" s="46"/>
      <c r="G738" s="40">
        <v>0.7</v>
      </c>
      <c r="H738" s="78"/>
      <c r="I738" s="79">
        <f t="shared" ref="I738:I740" si="162">G738*$J$737</f>
        <v>5995500</v>
      </c>
      <c r="J738" s="79"/>
      <c r="K738" s="80"/>
      <c r="L738" s="1"/>
      <c r="M738" s="1"/>
      <c r="N738" s="1"/>
    </row>
    <row r="739" spans="1:14" ht="14.25" customHeight="1">
      <c r="A739" s="1"/>
      <c r="B739" s="34">
        <v>1.2</v>
      </c>
      <c r="C739" s="46" t="s">
        <v>200</v>
      </c>
      <c r="D739" s="45"/>
      <c r="E739" s="46"/>
      <c r="F739" s="46"/>
      <c r="G739" s="40">
        <v>0.15</v>
      </c>
      <c r="H739" s="78"/>
      <c r="I739" s="79">
        <f t="shared" si="162"/>
        <v>1284750</v>
      </c>
      <c r="J739" s="79"/>
      <c r="K739" s="80"/>
      <c r="L739" s="1"/>
      <c r="M739" s="1"/>
      <c r="N739" s="1"/>
    </row>
    <row r="740" spans="1:14" ht="14.25" customHeight="1">
      <c r="A740" s="1"/>
      <c r="B740" s="34">
        <v>1.3</v>
      </c>
      <c r="C740" s="46" t="s">
        <v>201</v>
      </c>
      <c r="D740" s="45"/>
      <c r="E740" s="46"/>
      <c r="F740" s="46"/>
      <c r="G740" s="40">
        <v>0.15</v>
      </c>
      <c r="H740" s="78"/>
      <c r="I740" s="79">
        <f t="shared" si="162"/>
        <v>1284750</v>
      </c>
      <c r="J740" s="79"/>
      <c r="K740" s="80"/>
      <c r="L740" s="1"/>
      <c r="M740" s="1"/>
      <c r="N740" s="1"/>
    </row>
    <row r="741" spans="1:14" ht="15" customHeight="1">
      <c r="A741" s="1"/>
      <c r="B741" s="68" t="s">
        <v>196</v>
      </c>
      <c r="C741" s="138" t="s">
        <v>311</v>
      </c>
      <c r="D741" s="140">
        <v>632</v>
      </c>
      <c r="E741" s="140" t="s">
        <v>49</v>
      </c>
      <c r="F741" s="148">
        <f>'Payment Schedule-RFI'!D50</f>
        <v>5.0000000000000001E-3</v>
      </c>
      <c r="G741" s="29"/>
      <c r="H741" s="70">
        <f>F741*$H$3</f>
        <v>5710000</v>
      </c>
      <c r="I741" s="70"/>
      <c r="J741" s="70">
        <f>H741</f>
        <v>5710000</v>
      </c>
      <c r="K741" s="71"/>
      <c r="L741" s="1"/>
      <c r="M741" s="1"/>
      <c r="N741" s="1"/>
    </row>
    <row r="742" spans="1:14" ht="14.25" customHeight="1">
      <c r="A742" s="1"/>
      <c r="B742" s="34">
        <v>1.1000000000000001</v>
      </c>
      <c r="C742" s="46" t="s">
        <v>267</v>
      </c>
      <c r="D742" s="45"/>
      <c r="E742" s="46"/>
      <c r="F742" s="46"/>
      <c r="G742" s="40">
        <v>0.45</v>
      </c>
      <c r="H742" s="78"/>
      <c r="I742" s="79">
        <f t="shared" ref="I742:I744" si="163">G742*$J$741</f>
        <v>2569500</v>
      </c>
      <c r="J742" s="79"/>
      <c r="K742" s="80"/>
      <c r="L742" s="1"/>
      <c r="M742" s="1"/>
      <c r="N742" s="1"/>
    </row>
    <row r="743" spans="1:14" ht="14.25" customHeight="1">
      <c r="A743" s="1"/>
      <c r="B743" s="92" t="s">
        <v>17</v>
      </c>
      <c r="C743" s="66" t="s">
        <v>268</v>
      </c>
      <c r="D743" s="84"/>
      <c r="E743" s="66"/>
      <c r="F743" s="66"/>
      <c r="G743" s="88">
        <v>0.25</v>
      </c>
      <c r="H743" s="86"/>
      <c r="I743" s="87">
        <f t="shared" si="163"/>
        <v>1427500</v>
      </c>
      <c r="J743" s="87"/>
      <c r="K743" s="89"/>
      <c r="L743" s="1"/>
      <c r="M743" s="1"/>
      <c r="N743" s="1"/>
    </row>
    <row r="744" spans="1:14" ht="14.25" customHeight="1">
      <c r="A744" s="1"/>
      <c r="B744" s="34">
        <v>1.2</v>
      </c>
      <c r="C744" s="46" t="s">
        <v>312</v>
      </c>
      <c r="D744" s="45"/>
      <c r="E744" s="46"/>
      <c r="F744" s="46"/>
      <c r="G744" s="40">
        <v>0.3</v>
      </c>
      <c r="H744" s="78"/>
      <c r="I744" s="79">
        <f t="shared" si="163"/>
        <v>1713000</v>
      </c>
      <c r="J744" s="79"/>
      <c r="K744" s="80"/>
      <c r="L744" s="1"/>
      <c r="M744" s="1"/>
      <c r="N744" s="1"/>
    </row>
    <row r="745" spans="1:14" ht="15" customHeight="1">
      <c r="A745" s="1"/>
      <c r="B745" s="68" t="s">
        <v>202</v>
      </c>
      <c r="C745" s="138" t="s">
        <v>313</v>
      </c>
      <c r="D745" s="140">
        <v>632</v>
      </c>
      <c r="E745" s="140" t="s">
        <v>49</v>
      </c>
      <c r="F745" s="148">
        <f>'Payment Schedule-RFI'!D51</f>
        <v>5.0000000000000001E-3</v>
      </c>
      <c r="G745" s="29"/>
      <c r="H745" s="70">
        <f>F745*$H$3</f>
        <v>5710000</v>
      </c>
      <c r="I745" s="70"/>
      <c r="J745" s="70">
        <f>H745</f>
        <v>5710000</v>
      </c>
      <c r="K745" s="71"/>
      <c r="L745" s="1"/>
      <c r="M745" s="1"/>
      <c r="N745" s="1"/>
    </row>
    <row r="746" spans="1:14" ht="14.25" customHeight="1">
      <c r="A746" s="1"/>
      <c r="B746" s="34">
        <v>1.1000000000000001</v>
      </c>
      <c r="C746" s="46" t="s">
        <v>314</v>
      </c>
      <c r="D746" s="45"/>
      <c r="E746" s="46"/>
      <c r="F746" s="46"/>
      <c r="G746" s="40">
        <v>0.6</v>
      </c>
      <c r="H746" s="78"/>
      <c r="I746" s="79">
        <f t="shared" ref="I746:I748" si="164">G746*$J$745</f>
        <v>3426000</v>
      </c>
      <c r="J746" s="79"/>
      <c r="K746" s="80"/>
      <c r="L746" s="1"/>
      <c r="M746" s="1"/>
      <c r="N746" s="1"/>
    </row>
    <row r="747" spans="1:14" ht="14.25" customHeight="1">
      <c r="A747" s="1"/>
      <c r="B747" s="92" t="s">
        <v>17</v>
      </c>
      <c r="C747" s="66" t="s">
        <v>201</v>
      </c>
      <c r="D747" s="84"/>
      <c r="E747" s="66"/>
      <c r="F747" s="66"/>
      <c r="G747" s="88">
        <v>0.25</v>
      </c>
      <c r="H747" s="86"/>
      <c r="I747" s="87">
        <f t="shared" si="164"/>
        <v>1427500</v>
      </c>
      <c r="J747" s="87"/>
      <c r="K747" s="89"/>
      <c r="L747" s="1"/>
      <c r="M747" s="1"/>
      <c r="N747" s="1"/>
    </row>
    <row r="748" spans="1:14" ht="14.25" customHeight="1">
      <c r="A748" s="1"/>
      <c r="B748" s="48">
        <v>1.2</v>
      </c>
      <c r="C748" s="51" t="s">
        <v>315</v>
      </c>
      <c r="D748" s="50"/>
      <c r="E748" s="51"/>
      <c r="F748" s="51"/>
      <c r="G748" s="52">
        <v>0.15</v>
      </c>
      <c r="H748" s="109"/>
      <c r="I748" s="110">
        <f t="shared" si="164"/>
        <v>856500</v>
      </c>
      <c r="J748" s="110"/>
      <c r="K748" s="111"/>
      <c r="L748" s="1"/>
      <c r="M748" s="1"/>
      <c r="N748" s="1"/>
    </row>
    <row r="749" spans="1:14" ht="9.75" customHeight="1">
      <c r="A749" s="1"/>
      <c r="B749" s="127"/>
      <c r="C749" s="128"/>
      <c r="D749" s="1"/>
      <c r="E749" s="1"/>
      <c r="F749" s="1"/>
      <c r="G749" s="7"/>
      <c r="H749" s="7"/>
      <c r="I749" s="1"/>
      <c r="J749" s="1"/>
      <c r="K749" s="1"/>
      <c r="L749" s="1"/>
      <c r="M749" s="1"/>
      <c r="N749" s="1"/>
    </row>
    <row r="750" spans="1:14" ht="14.25" customHeight="1">
      <c r="A750" s="1"/>
      <c r="B750" s="131">
        <v>2.9</v>
      </c>
      <c r="C750" s="132" t="s">
        <v>316</v>
      </c>
      <c r="D750" s="133"/>
      <c r="E750" s="133"/>
      <c r="F750" s="133"/>
      <c r="G750" s="149"/>
      <c r="H750" s="147"/>
      <c r="I750" s="136"/>
      <c r="J750" s="136"/>
      <c r="K750" s="137"/>
      <c r="L750" s="1"/>
      <c r="M750" s="1"/>
      <c r="N750" s="1"/>
    </row>
    <row r="751" spans="1:14" ht="15" customHeight="1">
      <c r="A751" s="1"/>
      <c r="B751" s="68" t="s">
        <v>46</v>
      </c>
      <c r="C751" s="138" t="s">
        <v>317</v>
      </c>
      <c r="D751" s="140"/>
      <c r="E751" s="140"/>
      <c r="F751" s="148">
        <f>'Payment Schedule-RFI'!D53</f>
        <v>1.4999999999999999E-2</v>
      </c>
      <c r="G751" s="29"/>
      <c r="H751" s="70">
        <f>F751*$H$3</f>
        <v>17130000</v>
      </c>
      <c r="I751" s="70"/>
      <c r="J751" s="70">
        <f>H751</f>
        <v>17130000</v>
      </c>
      <c r="K751" s="71"/>
      <c r="L751" s="1"/>
      <c r="M751" s="1"/>
      <c r="N751" s="1"/>
    </row>
    <row r="752" spans="1:14" ht="14.25" customHeight="1">
      <c r="A752" s="1"/>
      <c r="B752" s="34">
        <v>1.1000000000000001</v>
      </c>
      <c r="C752" s="46" t="s">
        <v>251</v>
      </c>
      <c r="D752" s="45"/>
      <c r="E752" s="46"/>
      <c r="F752" s="46"/>
      <c r="G752" s="40">
        <v>0.7</v>
      </c>
      <c r="H752" s="78"/>
      <c r="I752" s="79">
        <f t="shared" ref="I752:I754" si="165">G752*$J$751</f>
        <v>11991000</v>
      </c>
      <c r="J752" s="79"/>
      <c r="K752" s="80"/>
      <c r="L752" s="1"/>
      <c r="M752" s="1"/>
      <c r="N752" s="1"/>
    </row>
    <row r="753" spans="1:14" ht="14.25" customHeight="1">
      <c r="A753" s="1"/>
      <c r="B753" s="34">
        <v>1.2</v>
      </c>
      <c r="C753" s="46" t="s">
        <v>252</v>
      </c>
      <c r="D753" s="45"/>
      <c r="E753" s="46"/>
      <c r="F753" s="46"/>
      <c r="G753" s="40">
        <v>0.2</v>
      </c>
      <c r="H753" s="78"/>
      <c r="I753" s="79">
        <f t="shared" si="165"/>
        <v>3426000</v>
      </c>
      <c r="J753" s="79"/>
      <c r="K753" s="80"/>
      <c r="L753" s="1"/>
      <c r="M753" s="1"/>
      <c r="N753" s="1"/>
    </row>
    <row r="754" spans="1:14" ht="14.25" customHeight="1">
      <c r="A754" s="1"/>
      <c r="B754" s="34">
        <v>1.3</v>
      </c>
      <c r="C754" s="46" t="s">
        <v>253</v>
      </c>
      <c r="D754" s="45"/>
      <c r="E754" s="46"/>
      <c r="F754" s="46"/>
      <c r="G754" s="40">
        <v>0.1</v>
      </c>
      <c r="H754" s="78"/>
      <c r="I754" s="79">
        <f t="shared" si="165"/>
        <v>1713000</v>
      </c>
      <c r="J754" s="79"/>
      <c r="K754" s="80"/>
      <c r="L754" s="1"/>
      <c r="M754" s="1"/>
      <c r="N754" s="1"/>
    </row>
    <row r="755" spans="1:14" ht="15" customHeight="1">
      <c r="A755" s="1"/>
      <c r="B755" s="68" t="s">
        <v>139</v>
      </c>
      <c r="C755" s="138" t="s">
        <v>318</v>
      </c>
      <c r="D755" s="140"/>
      <c r="E755" s="140"/>
      <c r="F755" s="148">
        <f>'Payment Schedule-RFI'!D54</f>
        <v>2.5000000000000001E-3</v>
      </c>
      <c r="G755" s="29"/>
      <c r="H755" s="70">
        <f>F755*$H$3</f>
        <v>2855000</v>
      </c>
      <c r="I755" s="70"/>
      <c r="J755" s="70">
        <f>H755</f>
        <v>2855000</v>
      </c>
      <c r="K755" s="71"/>
      <c r="L755" s="1"/>
      <c r="M755" s="1"/>
      <c r="N755" s="1"/>
    </row>
    <row r="756" spans="1:14" ht="14.25" customHeight="1">
      <c r="A756" s="1"/>
      <c r="B756" s="34">
        <v>1.1000000000000001</v>
      </c>
      <c r="C756" s="46" t="s">
        <v>251</v>
      </c>
      <c r="D756" s="45"/>
      <c r="E756" s="46"/>
      <c r="F756" s="46"/>
      <c r="G756" s="40">
        <v>0.7</v>
      </c>
      <c r="H756" s="78"/>
      <c r="I756" s="79">
        <f t="shared" ref="I756:I758" si="166">G756*$J$755</f>
        <v>1998499.9999999998</v>
      </c>
      <c r="J756" s="79"/>
      <c r="K756" s="80"/>
      <c r="L756" s="1"/>
      <c r="M756" s="1"/>
      <c r="N756" s="1"/>
    </row>
    <row r="757" spans="1:14" ht="14.25" customHeight="1">
      <c r="A757" s="1"/>
      <c r="B757" s="34">
        <v>1.2</v>
      </c>
      <c r="C757" s="46" t="s">
        <v>252</v>
      </c>
      <c r="D757" s="45"/>
      <c r="E757" s="46"/>
      <c r="F757" s="46"/>
      <c r="G757" s="40">
        <v>0.2</v>
      </c>
      <c r="H757" s="78"/>
      <c r="I757" s="79">
        <f t="shared" si="166"/>
        <v>571000</v>
      </c>
      <c r="J757" s="79"/>
      <c r="K757" s="80"/>
      <c r="L757" s="1"/>
      <c r="M757" s="1"/>
      <c r="N757" s="1"/>
    </row>
    <row r="758" spans="1:14" ht="14.25" customHeight="1">
      <c r="A758" s="1"/>
      <c r="B758" s="34">
        <v>1.3</v>
      </c>
      <c r="C758" s="46" t="s">
        <v>253</v>
      </c>
      <c r="D758" s="45"/>
      <c r="E758" s="46"/>
      <c r="F758" s="46"/>
      <c r="G758" s="40">
        <v>0.1</v>
      </c>
      <c r="H758" s="78"/>
      <c r="I758" s="79">
        <f t="shared" si="166"/>
        <v>285500</v>
      </c>
      <c r="J758" s="79"/>
      <c r="K758" s="80"/>
      <c r="L758" s="1"/>
      <c r="M758" s="1"/>
      <c r="N758" s="1"/>
    </row>
    <row r="759" spans="1:14" ht="15" customHeight="1">
      <c r="A759" s="1"/>
      <c r="B759" s="68" t="s">
        <v>196</v>
      </c>
      <c r="C759" s="138" t="s">
        <v>319</v>
      </c>
      <c r="D759" s="140"/>
      <c r="E759" s="140"/>
      <c r="F759" s="148">
        <f>'Payment Schedule-RFI'!D55</f>
        <v>8.0000000000000002E-3</v>
      </c>
      <c r="G759" s="29"/>
      <c r="H759" s="70">
        <f>F759*$H$3</f>
        <v>9136000</v>
      </c>
      <c r="I759" s="70"/>
      <c r="J759" s="70">
        <f>H759</f>
        <v>9136000</v>
      </c>
      <c r="K759" s="71"/>
      <c r="L759" s="1"/>
      <c r="M759" s="1"/>
      <c r="N759" s="1"/>
    </row>
    <row r="760" spans="1:14" ht="14.25" customHeight="1">
      <c r="A760" s="1"/>
      <c r="B760" s="34">
        <v>1.1000000000000001</v>
      </c>
      <c r="C760" s="46" t="s">
        <v>320</v>
      </c>
      <c r="D760" s="45"/>
      <c r="E760" s="46"/>
      <c r="F760" s="46"/>
      <c r="G760" s="40">
        <v>0.15</v>
      </c>
      <c r="H760" s="78"/>
      <c r="I760" s="79">
        <f t="shared" ref="I760:I765" si="167">G760*$J$759</f>
        <v>1370400</v>
      </c>
      <c r="J760" s="79"/>
      <c r="K760" s="80"/>
      <c r="L760" s="1"/>
      <c r="M760" s="1"/>
      <c r="N760" s="1"/>
    </row>
    <row r="761" spans="1:14" ht="14.25" customHeight="1">
      <c r="A761" s="1"/>
      <c r="B761" s="34">
        <v>1.2</v>
      </c>
      <c r="C761" s="46" t="s">
        <v>290</v>
      </c>
      <c r="D761" s="45"/>
      <c r="E761" s="46"/>
      <c r="F761" s="46"/>
      <c r="G761" s="40">
        <v>0.4</v>
      </c>
      <c r="H761" s="78"/>
      <c r="I761" s="79">
        <f t="shared" si="167"/>
        <v>3654400</v>
      </c>
      <c r="J761" s="79"/>
      <c r="K761" s="80"/>
      <c r="L761" s="1"/>
      <c r="M761" s="1"/>
      <c r="N761" s="1"/>
    </row>
    <row r="762" spans="1:14" ht="14.25" customHeight="1">
      <c r="A762" s="1"/>
      <c r="B762" s="34">
        <v>1.3</v>
      </c>
      <c r="C762" s="46" t="s">
        <v>55</v>
      </c>
      <c r="D762" s="45"/>
      <c r="E762" s="46"/>
      <c r="F762" s="46"/>
      <c r="G762" s="40">
        <v>0.1</v>
      </c>
      <c r="H762" s="78"/>
      <c r="I762" s="79">
        <f t="shared" si="167"/>
        <v>913600</v>
      </c>
      <c r="J762" s="79"/>
      <c r="K762" s="80"/>
      <c r="L762" s="1"/>
      <c r="M762" s="1"/>
      <c r="N762" s="1"/>
    </row>
    <row r="763" spans="1:14" ht="14.25" customHeight="1">
      <c r="A763" s="1"/>
      <c r="B763" s="34">
        <v>1.4</v>
      </c>
      <c r="C763" s="46" t="s">
        <v>54</v>
      </c>
      <c r="D763" s="45"/>
      <c r="E763" s="46"/>
      <c r="F763" s="46"/>
      <c r="G763" s="40">
        <v>0.15</v>
      </c>
      <c r="H763" s="78"/>
      <c r="I763" s="79">
        <f t="shared" si="167"/>
        <v>1370400</v>
      </c>
      <c r="J763" s="79"/>
      <c r="K763" s="80"/>
      <c r="L763" s="1"/>
      <c r="M763" s="1"/>
      <c r="N763" s="1"/>
    </row>
    <row r="764" spans="1:14" ht="14.25" customHeight="1">
      <c r="A764" s="1"/>
      <c r="B764" s="34">
        <v>1.5</v>
      </c>
      <c r="C764" s="46" t="s">
        <v>57</v>
      </c>
      <c r="D764" s="45"/>
      <c r="E764" s="46"/>
      <c r="F764" s="46"/>
      <c r="G764" s="40">
        <v>0.1</v>
      </c>
      <c r="H764" s="78"/>
      <c r="I764" s="79">
        <f t="shared" si="167"/>
        <v>913600</v>
      </c>
      <c r="J764" s="79"/>
      <c r="K764" s="80"/>
      <c r="L764" s="1"/>
      <c r="M764" s="1"/>
      <c r="N764" s="1"/>
    </row>
    <row r="765" spans="1:14" ht="14.25" customHeight="1">
      <c r="A765" s="1"/>
      <c r="B765" s="34">
        <v>1.6</v>
      </c>
      <c r="C765" s="46" t="s">
        <v>207</v>
      </c>
      <c r="D765" s="45"/>
      <c r="E765" s="46"/>
      <c r="F765" s="46"/>
      <c r="G765" s="40">
        <v>0.1</v>
      </c>
      <c r="H765" s="78"/>
      <c r="I765" s="79">
        <f t="shared" si="167"/>
        <v>913600</v>
      </c>
      <c r="J765" s="79"/>
      <c r="K765" s="80"/>
      <c r="L765" s="1"/>
      <c r="M765" s="1"/>
      <c r="N765" s="1"/>
    </row>
    <row r="766" spans="1:14" ht="15" customHeight="1">
      <c r="A766" s="1"/>
      <c r="B766" s="68" t="s">
        <v>202</v>
      </c>
      <c r="C766" s="138" t="s">
        <v>321</v>
      </c>
      <c r="D766" s="140"/>
      <c r="E766" s="140"/>
      <c r="F766" s="148">
        <f>'Payment Schedule-RFI'!D56</f>
        <v>1.1000000000000001E-2</v>
      </c>
      <c r="G766" s="29"/>
      <c r="H766" s="70">
        <f>F766*$H$3</f>
        <v>12562000.000000002</v>
      </c>
      <c r="I766" s="70"/>
      <c r="J766" s="70">
        <f>H766</f>
        <v>12562000.000000002</v>
      </c>
      <c r="K766" s="71"/>
      <c r="L766" s="1"/>
      <c r="M766" s="1"/>
      <c r="N766" s="1"/>
    </row>
    <row r="767" spans="1:14" ht="14.25" customHeight="1">
      <c r="A767" s="1"/>
      <c r="B767" s="34">
        <v>1.1000000000000001</v>
      </c>
      <c r="C767" s="46" t="s">
        <v>251</v>
      </c>
      <c r="D767" s="45"/>
      <c r="E767" s="46"/>
      <c r="F767" s="46"/>
      <c r="G767" s="40">
        <v>0.7</v>
      </c>
      <c r="H767" s="78"/>
      <c r="I767" s="79">
        <f t="shared" ref="I767:I768" si="168">G767*$J$766</f>
        <v>8793400</v>
      </c>
      <c r="J767" s="79"/>
      <c r="K767" s="80"/>
      <c r="L767" s="1"/>
      <c r="M767" s="1"/>
      <c r="N767" s="1"/>
    </row>
    <row r="768" spans="1:14" ht="14.25" customHeight="1">
      <c r="A768" s="1"/>
      <c r="B768" s="34">
        <v>1.2</v>
      </c>
      <c r="C768" s="46" t="s">
        <v>271</v>
      </c>
      <c r="D768" s="45"/>
      <c r="E768" s="46"/>
      <c r="F768" s="46"/>
      <c r="G768" s="40">
        <v>0.3</v>
      </c>
      <c r="H768" s="78"/>
      <c r="I768" s="79">
        <f t="shared" si="168"/>
        <v>3768600.0000000005</v>
      </c>
      <c r="J768" s="79"/>
      <c r="K768" s="80"/>
      <c r="L768" s="1"/>
      <c r="M768" s="1"/>
      <c r="N768" s="1"/>
    </row>
    <row r="769" spans="1:14" ht="14.25" customHeight="1">
      <c r="A769" s="1"/>
      <c r="B769" s="68" t="s">
        <v>249</v>
      </c>
      <c r="C769" s="138" t="s">
        <v>322</v>
      </c>
      <c r="D769" s="140"/>
      <c r="E769" s="140"/>
      <c r="F769" s="148">
        <f>'Payment Schedule-RFI'!D57</f>
        <v>2E-3</v>
      </c>
      <c r="G769" s="29"/>
      <c r="H769" s="70">
        <f t="shared" ref="H769:H770" si="169">F769*$H$3</f>
        <v>2284000</v>
      </c>
      <c r="I769" s="150">
        <f>J769</f>
        <v>2284000</v>
      </c>
      <c r="J769" s="70">
        <f t="shared" ref="J769:J770" si="170">H769</f>
        <v>2284000</v>
      </c>
      <c r="K769" s="71"/>
      <c r="L769" s="1"/>
      <c r="M769" s="1"/>
      <c r="N769" s="1"/>
    </row>
    <row r="770" spans="1:14" ht="15" customHeight="1">
      <c r="A770" s="1"/>
      <c r="B770" s="68" t="s">
        <v>254</v>
      </c>
      <c r="C770" s="138" t="s">
        <v>323</v>
      </c>
      <c r="D770" s="140"/>
      <c r="E770" s="140"/>
      <c r="F770" s="148">
        <f>'Payment Schedule-RFI'!D58</f>
        <v>7.4999999999999997E-3</v>
      </c>
      <c r="G770" s="29"/>
      <c r="H770" s="70">
        <f t="shared" si="169"/>
        <v>8565000</v>
      </c>
      <c r="I770" s="70"/>
      <c r="J770" s="70">
        <f t="shared" si="170"/>
        <v>8565000</v>
      </c>
      <c r="K770" s="71"/>
      <c r="L770" s="1"/>
      <c r="M770" s="1"/>
      <c r="N770" s="1"/>
    </row>
    <row r="771" spans="1:14" ht="14.25" customHeight="1">
      <c r="A771" s="1"/>
      <c r="B771" s="34">
        <v>1.1000000000000001</v>
      </c>
      <c r="C771" s="46" t="s">
        <v>50</v>
      </c>
      <c r="D771" s="45"/>
      <c r="E771" s="46"/>
      <c r="F771" s="46"/>
      <c r="G771" s="40">
        <v>0.05</v>
      </c>
      <c r="H771" s="78"/>
      <c r="I771" s="79">
        <f t="shared" ref="I771:I774" si="171">G771*$J$770</f>
        <v>428250</v>
      </c>
      <c r="J771" s="79"/>
      <c r="K771" s="80"/>
      <c r="L771" s="1"/>
      <c r="M771" s="1"/>
      <c r="N771" s="1"/>
    </row>
    <row r="772" spans="1:14" ht="14.25" customHeight="1">
      <c r="A772" s="1"/>
      <c r="B772" s="34">
        <v>1.2</v>
      </c>
      <c r="C772" s="46" t="s">
        <v>55</v>
      </c>
      <c r="D772" s="45"/>
      <c r="E772" s="46"/>
      <c r="F772" s="46"/>
      <c r="G772" s="40">
        <v>0.25</v>
      </c>
      <c r="H772" s="78"/>
      <c r="I772" s="79">
        <f t="shared" si="171"/>
        <v>2141250</v>
      </c>
      <c r="J772" s="79"/>
      <c r="K772" s="80"/>
      <c r="L772" s="1"/>
      <c r="M772" s="1"/>
      <c r="N772" s="1"/>
    </row>
    <row r="773" spans="1:14" ht="14.25" customHeight="1">
      <c r="A773" s="1"/>
      <c r="B773" s="34">
        <v>1.3</v>
      </c>
      <c r="C773" s="46" t="s">
        <v>54</v>
      </c>
      <c r="D773" s="45"/>
      <c r="E773" s="46"/>
      <c r="F773" s="46"/>
      <c r="G773" s="40">
        <v>0.4</v>
      </c>
      <c r="H773" s="78"/>
      <c r="I773" s="79">
        <f t="shared" si="171"/>
        <v>3426000</v>
      </c>
      <c r="J773" s="79"/>
      <c r="K773" s="80"/>
      <c r="L773" s="1"/>
      <c r="M773" s="1"/>
      <c r="N773" s="1"/>
    </row>
    <row r="774" spans="1:14" ht="14.25" customHeight="1">
      <c r="A774" s="1"/>
      <c r="B774" s="34">
        <v>1.4</v>
      </c>
      <c r="C774" s="46" t="s">
        <v>57</v>
      </c>
      <c r="D774" s="45"/>
      <c r="E774" s="46"/>
      <c r="F774" s="46"/>
      <c r="G774" s="40">
        <v>0.3</v>
      </c>
      <c r="H774" s="78"/>
      <c r="I774" s="79">
        <f t="shared" si="171"/>
        <v>2569500</v>
      </c>
      <c r="J774" s="79"/>
      <c r="K774" s="80"/>
      <c r="L774" s="1"/>
      <c r="M774" s="1"/>
      <c r="N774" s="1"/>
    </row>
    <row r="775" spans="1:14" ht="15" customHeight="1">
      <c r="A775" s="1"/>
      <c r="B775" s="68" t="s">
        <v>256</v>
      </c>
      <c r="C775" s="138" t="s">
        <v>324</v>
      </c>
      <c r="D775" s="140"/>
      <c r="E775" s="140"/>
      <c r="F775" s="148">
        <f>'Payment Schedule-RFI'!D59</f>
        <v>2E-3</v>
      </c>
      <c r="G775" s="29"/>
      <c r="H775" s="70">
        <f>F775*$H$3</f>
        <v>2284000</v>
      </c>
      <c r="I775" s="70"/>
      <c r="J775" s="70">
        <f>H775</f>
        <v>2284000</v>
      </c>
      <c r="K775" s="71"/>
      <c r="L775" s="1"/>
      <c r="M775" s="1"/>
      <c r="N775" s="1"/>
    </row>
    <row r="776" spans="1:14" ht="14.25" customHeight="1">
      <c r="A776" s="1"/>
      <c r="B776" s="34">
        <v>1.1000000000000001</v>
      </c>
      <c r="C776" s="46" t="s">
        <v>251</v>
      </c>
      <c r="D776" s="45"/>
      <c r="E776" s="46"/>
      <c r="F776" s="46"/>
      <c r="G776" s="40">
        <v>0.85</v>
      </c>
      <c r="H776" s="78"/>
      <c r="I776" s="79">
        <f t="shared" ref="I776:I777" si="172">G776*$J$775</f>
        <v>1941400</v>
      </c>
      <c r="J776" s="79"/>
      <c r="K776" s="80"/>
      <c r="L776" s="1"/>
      <c r="M776" s="1"/>
      <c r="N776" s="1"/>
    </row>
    <row r="777" spans="1:14" ht="14.25" customHeight="1">
      <c r="A777" s="1"/>
      <c r="B777" s="48">
        <v>1.2</v>
      </c>
      <c r="C777" s="51" t="s">
        <v>325</v>
      </c>
      <c r="D777" s="50"/>
      <c r="E777" s="51"/>
      <c r="F777" s="51"/>
      <c r="G777" s="52">
        <v>0.15</v>
      </c>
      <c r="H777" s="109"/>
      <c r="I777" s="110">
        <f t="shared" si="172"/>
        <v>342600</v>
      </c>
      <c r="J777" s="110"/>
      <c r="K777" s="111"/>
      <c r="L777" s="1"/>
      <c r="M777" s="1"/>
      <c r="N777" s="1"/>
    </row>
    <row r="778" spans="1:14" ht="9.75" customHeight="1">
      <c r="A778" s="1"/>
      <c r="B778" s="127"/>
      <c r="C778" s="128"/>
      <c r="D778" s="1"/>
      <c r="E778" s="1"/>
      <c r="F778" s="1"/>
      <c r="G778" s="7"/>
      <c r="H778" s="7"/>
      <c r="I778" s="1"/>
      <c r="J778" s="1"/>
      <c r="K778" s="1"/>
      <c r="L778" s="1"/>
      <c r="M778" s="1"/>
      <c r="N778" s="1"/>
    </row>
    <row r="779" spans="1:14" ht="14.25" customHeight="1">
      <c r="A779" s="1"/>
      <c r="B779" s="131">
        <v>3</v>
      </c>
      <c r="C779" s="132" t="s">
        <v>326</v>
      </c>
      <c r="D779" s="133"/>
      <c r="E779" s="133"/>
      <c r="F779" s="133"/>
      <c r="G779" s="134"/>
      <c r="H779" s="147"/>
      <c r="I779" s="136"/>
      <c r="J779" s="136"/>
      <c r="K779" s="137"/>
      <c r="L779" s="1"/>
      <c r="M779" s="1"/>
      <c r="N779" s="1"/>
    </row>
    <row r="780" spans="1:14" ht="15" customHeight="1">
      <c r="A780" s="1"/>
      <c r="B780" s="68" t="s">
        <v>327</v>
      </c>
      <c r="C780" s="138" t="s">
        <v>328</v>
      </c>
      <c r="D780" s="140"/>
      <c r="E780" s="140"/>
      <c r="F780" s="29">
        <f>'Payment Schedule-RFI'!D61</f>
        <v>0.01</v>
      </c>
      <c r="G780" s="29"/>
      <c r="H780" s="70">
        <f>F780*$H$3</f>
        <v>11420000</v>
      </c>
      <c r="I780" s="70"/>
      <c r="J780" s="70">
        <f>H780</f>
        <v>11420000</v>
      </c>
      <c r="K780" s="71"/>
      <c r="L780" s="1"/>
      <c r="M780" s="1"/>
      <c r="N780" s="1"/>
    </row>
    <row r="781" spans="1:14" ht="14.25" customHeight="1">
      <c r="A781" s="1"/>
      <c r="B781" s="34">
        <v>1.1000000000000001</v>
      </c>
      <c r="C781" s="46" t="s">
        <v>251</v>
      </c>
      <c r="D781" s="45"/>
      <c r="E781" s="46"/>
      <c r="F781" s="46"/>
      <c r="G781" s="40">
        <v>0.7</v>
      </c>
      <c r="H781" s="78"/>
      <c r="I781" s="79">
        <f t="shared" ref="I781:I782" si="173">G781*$J$780</f>
        <v>7993999.9999999991</v>
      </c>
      <c r="J781" s="79"/>
      <c r="K781" s="80"/>
      <c r="L781" s="1"/>
      <c r="M781" s="1"/>
      <c r="N781" s="1"/>
    </row>
    <row r="782" spans="1:14" ht="14.25" customHeight="1">
      <c r="A782" s="1"/>
      <c r="B782" s="34">
        <v>1.2</v>
      </c>
      <c r="C782" s="46" t="s">
        <v>252</v>
      </c>
      <c r="D782" s="45"/>
      <c r="E782" s="46"/>
      <c r="F782" s="46"/>
      <c r="G782" s="40">
        <v>0.3</v>
      </c>
      <c r="H782" s="78"/>
      <c r="I782" s="79">
        <f t="shared" si="173"/>
        <v>3426000</v>
      </c>
      <c r="J782" s="79"/>
      <c r="K782" s="80"/>
      <c r="L782" s="1"/>
      <c r="M782" s="1"/>
      <c r="N782" s="1"/>
    </row>
    <row r="783" spans="1:14" ht="15" customHeight="1">
      <c r="A783" s="1"/>
      <c r="B783" s="68" t="s">
        <v>329</v>
      </c>
      <c r="C783" s="138" t="s">
        <v>330</v>
      </c>
      <c r="D783" s="140"/>
      <c r="E783" s="140"/>
      <c r="F783" s="148">
        <f>'Payment Schedule-RFI'!D62</f>
        <v>6.8000000000000005E-2</v>
      </c>
      <c r="G783" s="29"/>
      <c r="H783" s="70">
        <f>F783*$H$3</f>
        <v>77656000</v>
      </c>
      <c r="I783" s="70"/>
      <c r="J783" s="70">
        <f>H783</f>
        <v>77656000</v>
      </c>
      <c r="K783" s="71"/>
      <c r="L783" s="1"/>
      <c r="M783" s="1"/>
      <c r="N783" s="1"/>
    </row>
    <row r="784" spans="1:14" ht="14.25" customHeight="1">
      <c r="A784" s="1"/>
      <c r="B784" s="34">
        <v>1.1000000000000001</v>
      </c>
      <c r="C784" s="46" t="s">
        <v>251</v>
      </c>
      <c r="D784" s="45"/>
      <c r="E784" s="46"/>
      <c r="F784" s="46"/>
      <c r="G784" s="40">
        <v>0.7</v>
      </c>
      <c r="H784" s="78"/>
      <c r="I784" s="79">
        <f t="shared" ref="I784:I785" si="174">G784*$J$783</f>
        <v>54359200</v>
      </c>
      <c r="J784" s="79"/>
      <c r="K784" s="80"/>
      <c r="L784" s="1"/>
      <c r="M784" s="1"/>
      <c r="N784" s="1"/>
    </row>
    <row r="785" spans="1:14" ht="14.25" customHeight="1">
      <c r="A785" s="1"/>
      <c r="B785" s="34">
        <v>1.2</v>
      </c>
      <c r="C785" s="46" t="s">
        <v>252</v>
      </c>
      <c r="D785" s="45"/>
      <c r="E785" s="46"/>
      <c r="F785" s="46"/>
      <c r="G785" s="40">
        <v>0.3</v>
      </c>
      <c r="H785" s="78"/>
      <c r="I785" s="79">
        <f t="shared" si="174"/>
        <v>23296800</v>
      </c>
      <c r="J785" s="79"/>
      <c r="K785" s="80"/>
      <c r="L785" s="1"/>
      <c r="M785" s="1"/>
      <c r="N785" s="1"/>
    </row>
    <row r="786" spans="1:14" ht="14.25" customHeight="1">
      <c r="A786" s="1"/>
      <c r="B786" s="151" t="s">
        <v>331</v>
      </c>
      <c r="C786" s="138" t="s">
        <v>332</v>
      </c>
      <c r="D786" s="140"/>
      <c r="E786" s="140"/>
      <c r="F786" s="29">
        <f>'Payment Schedule-RFI'!D63</f>
        <v>0.02</v>
      </c>
      <c r="G786" s="29"/>
      <c r="H786" s="70">
        <f t="shared" ref="H786:H787" si="175">F786*$H$3</f>
        <v>22840000</v>
      </c>
      <c r="I786" s="150">
        <f>J786</f>
        <v>22840000</v>
      </c>
      <c r="J786" s="70">
        <f t="shared" ref="J786:J787" si="176">H786</f>
        <v>22840000</v>
      </c>
      <c r="K786" s="71"/>
      <c r="L786" s="1"/>
      <c r="M786" s="1"/>
      <c r="N786" s="1"/>
    </row>
    <row r="787" spans="1:14" ht="15" customHeight="1">
      <c r="A787" s="1"/>
      <c r="B787" s="68" t="s">
        <v>333</v>
      </c>
      <c r="C787" s="138" t="s">
        <v>334</v>
      </c>
      <c r="D787" s="140"/>
      <c r="E787" s="140"/>
      <c r="F787" s="148">
        <f>'Payment Schedule-RFI'!D64</f>
        <v>5.0000000000000001E-3</v>
      </c>
      <c r="G787" s="29"/>
      <c r="H787" s="70">
        <f t="shared" si="175"/>
        <v>5710000</v>
      </c>
      <c r="I787" s="70"/>
      <c r="J787" s="70">
        <f t="shared" si="176"/>
        <v>5710000</v>
      </c>
      <c r="K787" s="71"/>
      <c r="L787" s="1"/>
      <c r="M787" s="1"/>
      <c r="N787" s="1"/>
    </row>
    <row r="788" spans="1:14" ht="14.25" customHeight="1">
      <c r="A788" s="1"/>
      <c r="B788" s="34">
        <v>1.1000000000000001</v>
      </c>
      <c r="C788" s="46" t="s">
        <v>251</v>
      </c>
      <c r="D788" s="45"/>
      <c r="E788" s="46"/>
      <c r="F788" s="46"/>
      <c r="G788" s="40">
        <v>0.7</v>
      </c>
      <c r="H788" s="78"/>
      <c r="I788" s="79">
        <f t="shared" ref="I788:I790" si="177">G788*$J$787</f>
        <v>3996999.9999999995</v>
      </c>
      <c r="J788" s="79"/>
      <c r="K788" s="80"/>
      <c r="L788" s="1"/>
      <c r="M788" s="1"/>
      <c r="N788" s="1"/>
    </row>
    <row r="789" spans="1:14" ht="14.25" customHeight="1">
      <c r="A789" s="1"/>
      <c r="B789" s="34">
        <v>1.2</v>
      </c>
      <c r="C789" s="46" t="s">
        <v>252</v>
      </c>
      <c r="D789" s="45"/>
      <c r="E789" s="46"/>
      <c r="F789" s="46"/>
      <c r="G789" s="40">
        <v>0.2</v>
      </c>
      <c r="H789" s="78"/>
      <c r="I789" s="79">
        <f t="shared" si="177"/>
        <v>1142000</v>
      </c>
      <c r="J789" s="79"/>
      <c r="K789" s="80"/>
      <c r="L789" s="1"/>
      <c r="M789" s="1"/>
      <c r="N789" s="1"/>
    </row>
    <row r="790" spans="1:14" ht="14.25" customHeight="1">
      <c r="A790" s="1"/>
      <c r="B790" s="34">
        <v>1.3</v>
      </c>
      <c r="C790" s="46" t="s">
        <v>253</v>
      </c>
      <c r="D790" s="45"/>
      <c r="E790" s="46"/>
      <c r="F790" s="46"/>
      <c r="G790" s="40">
        <v>0.1</v>
      </c>
      <c r="H790" s="78"/>
      <c r="I790" s="79">
        <f t="shared" si="177"/>
        <v>571000</v>
      </c>
      <c r="J790" s="79"/>
      <c r="K790" s="80"/>
      <c r="L790" s="1"/>
      <c r="M790" s="1"/>
      <c r="N790" s="1"/>
    </row>
    <row r="791" spans="1:14" ht="15" customHeight="1">
      <c r="A791" s="1"/>
      <c r="B791" s="68" t="s">
        <v>335</v>
      </c>
      <c r="C791" s="138" t="s">
        <v>336</v>
      </c>
      <c r="D791" s="140"/>
      <c r="E791" s="140"/>
      <c r="F791" s="148">
        <f>'Payment Schedule-RFI'!D65</f>
        <v>5.0000000000000001E-3</v>
      </c>
      <c r="G791" s="29"/>
      <c r="H791" s="70">
        <f>F791*$H$3</f>
        <v>5710000</v>
      </c>
      <c r="I791" s="70"/>
      <c r="J791" s="70">
        <f>H791</f>
        <v>5710000</v>
      </c>
      <c r="K791" s="71"/>
      <c r="L791" s="1"/>
      <c r="M791" s="1"/>
      <c r="N791" s="1"/>
    </row>
    <row r="792" spans="1:14" ht="14.25" customHeight="1">
      <c r="A792" s="1"/>
      <c r="B792" s="34">
        <v>1.1000000000000001</v>
      </c>
      <c r="C792" s="46" t="s">
        <v>251</v>
      </c>
      <c r="D792" s="45"/>
      <c r="E792" s="46"/>
      <c r="F792" s="46"/>
      <c r="G792" s="40">
        <v>0.7</v>
      </c>
      <c r="H792" s="78"/>
      <c r="I792" s="79">
        <f t="shared" ref="I792:I794" si="178">G792*$J$791</f>
        <v>3996999.9999999995</v>
      </c>
      <c r="J792" s="79"/>
      <c r="K792" s="80"/>
      <c r="L792" s="1"/>
      <c r="M792" s="1"/>
      <c r="N792" s="1"/>
    </row>
    <row r="793" spans="1:14" ht="14.25" customHeight="1">
      <c r="A793" s="1"/>
      <c r="B793" s="34">
        <v>1.2</v>
      </c>
      <c r="C793" s="46" t="s">
        <v>252</v>
      </c>
      <c r="D793" s="45"/>
      <c r="E793" s="46"/>
      <c r="F793" s="46"/>
      <c r="G793" s="40">
        <v>0.2</v>
      </c>
      <c r="H793" s="78"/>
      <c r="I793" s="79">
        <f t="shared" si="178"/>
        <v>1142000</v>
      </c>
      <c r="J793" s="79"/>
      <c r="K793" s="80"/>
      <c r="L793" s="1"/>
      <c r="M793" s="1"/>
      <c r="N793" s="1"/>
    </row>
    <row r="794" spans="1:14" ht="14.25" customHeight="1">
      <c r="A794" s="1"/>
      <c r="B794" s="34">
        <v>1.3</v>
      </c>
      <c r="C794" s="46" t="s">
        <v>253</v>
      </c>
      <c r="D794" s="45"/>
      <c r="E794" s="46"/>
      <c r="F794" s="46"/>
      <c r="G794" s="40">
        <v>0.1</v>
      </c>
      <c r="H794" s="78"/>
      <c r="I794" s="79">
        <f t="shared" si="178"/>
        <v>571000</v>
      </c>
      <c r="J794" s="79"/>
      <c r="K794" s="80"/>
      <c r="L794" s="1"/>
      <c r="M794" s="1"/>
      <c r="N794" s="1"/>
    </row>
    <row r="795" spans="1:14" ht="15" customHeight="1">
      <c r="A795" s="1"/>
      <c r="B795" s="68" t="s">
        <v>337</v>
      </c>
      <c r="C795" s="138" t="s">
        <v>338</v>
      </c>
      <c r="D795" s="140"/>
      <c r="E795" s="140"/>
      <c r="F795" s="148">
        <f>'Payment Schedule-RFI'!D66</f>
        <v>5.0000000000000001E-3</v>
      </c>
      <c r="G795" s="29"/>
      <c r="H795" s="70">
        <f>F795*$H$3</f>
        <v>5710000</v>
      </c>
      <c r="I795" s="70"/>
      <c r="J795" s="70">
        <f>H795</f>
        <v>5710000</v>
      </c>
      <c r="K795" s="71"/>
      <c r="L795" s="1"/>
      <c r="M795" s="1"/>
      <c r="N795" s="1"/>
    </row>
    <row r="796" spans="1:14" ht="14.25" customHeight="1">
      <c r="A796" s="1"/>
      <c r="B796" s="34">
        <v>1.1000000000000001</v>
      </c>
      <c r="C796" s="46" t="s">
        <v>251</v>
      </c>
      <c r="D796" s="45"/>
      <c r="E796" s="46"/>
      <c r="F796" s="46"/>
      <c r="G796" s="40">
        <v>0.7</v>
      </c>
      <c r="H796" s="78"/>
      <c r="I796" s="79">
        <f t="shared" ref="I796:I798" si="179">G796*$J$795</f>
        <v>3996999.9999999995</v>
      </c>
      <c r="J796" s="79"/>
      <c r="K796" s="80"/>
      <c r="L796" s="1"/>
      <c r="M796" s="1"/>
      <c r="N796" s="1"/>
    </row>
    <row r="797" spans="1:14" ht="14.25" customHeight="1">
      <c r="A797" s="1"/>
      <c r="B797" s="34">
        <v>1.2</v>
      </c>
      <c r="C797" s="46" t="s">
        <v>252</v>
      </c>
      <c r="D797" s="45"/>
      <c r="E797" s="46"/>
      <c r="F797" s="46"/>
      <c r="G797" s="40">
        <v>0.2</v>
      </c>
      <c r="H797" s="78"/>
      <c r="I797" s="79">
        <f t="shared" si="179"/>
        <v>1142000</v>
      </c>
      <c r="J797" s="79"/>
      <c r="K797" s="80"/>
      <c r="L797" s="1"/>
      <c r="M797" s="1"/>
      <c r="N797" s="1"/>
    </row>
    <row r="798" spans="1:14" ht="14.25" customHeight="1">
      <c r="A798" s="1"/>
      <c r="B798" s="34">
        <v>1.3</v>
      </c>
      <c r="C798" s="46" t="s">
        <v>253</v>
      </c>
      <c r="D798" s="45"/>
      <c r="E798" s="46"/>
      <c r="F798" s="46"/>
      <c r="G798" s="40">
        <v>0.1</v>
      </c>
      <c r="H798" s="78"/>
      <c r="I798" s="79">
        <f t="shared" si="179"/>
        <v>571000</v>
      </c>
      <c r="J798" s="79"/>
      <c r="K798" s="80"/>
      <c r="L798" s="1"/>
      <c r="M798" s="1"/>
      <c r="N798" s="1"/>
    </row>
    <row r="799" spans="1:14" ht="15" customHeight="1">
      <c r="A799" s="1"/>
      <c r="B799" s="68" t="s">
        <v>339</v>
      </c>
      <c r="C799" s="138" t="s">
        <v>340</v>
      </c>
      <c r="D799" s="140"/>
      <c r="E799" s="140"/>
      <c r="F799" s="29">
        <f>'Payment Schedule-RFI'!D67</f>
        <v>0.01</v>
      </c>
      <c r="G799" s="29"/>
      <c r="H799" s="70">
        <f>F799*$H$3</f>
        <v>11420000</v>
      </c>
      <c r="I799" s="70"/>
      <c r="J799" s="70">
        <f>H799</f>
        <v>11420000</v>
      </c>
      <c r="K799" s="71"/>
      <c r="L799" s="1"/>
      <c r="M799" s="1"/>
      <c r="N799" s="1"/>
    </row>
    <row r="800" spans="1:14" ht="14.25" customHeight="1">
      <c r="A800" s="1"/>
      <c r="B800" s="34">
        <v>1.1000000000000001</v>
      </c>
      <c r="C800" s="46" t="s">
        <v>251</v>
      </c>
      <c r="D800" s="45"/>
      <c r="E800" s="46"/>
      <c r="F800" s="46"/>
      <c r="G800" s="40">
        <v>0.7</v>
      </c>
      <c r="H800" s="78"/>
      <c r="I800" s="79">
        <f t="shared" ref="I800:I802" si="180">G800*$J$799</f>
        <v>7993999.9999999991</v>
      </c>
      <c r="J800" s="79"/>
      <c r="K800" s="80"/>
      <c r="L800" s="1"/>
      <c r="M800" s="1"/>
      <c r="N800" s="1"/>
    </row>
    <row r="801" spans="1:14" ht="14.25" customHeight="1">
      <c r="A801" s="1"/>
      <c r="B801" s="34">
        <v>1.2</v>
      </c>
      <c r="C801" s="46" t="s">
        <v>252</v>
      </c>
      <c r="D801" s="45"/>
      <c r="E801" s="46"/>
      <c r="F801" s="46"/>
      <c r="G801" s="40">
        <v>0.2</v>
      </c>
      <c r="H801" s="78"/>
      <c r="I801" s="79">
        <f t="shared" si="180"/>
        <v>2284000</v>
      </c>
      <c r="J801" s="79"/>
      <c r="K801" s="80"/>
      <c r="L801" s="1"/>
      <c r="M801" s="1"/>
      <c r="N801" s="1"/>
    </row>
    <row r="802" spans="1:14" ht="14.25" customHeight="1">
      <c r="A802" s="1"/>
      <c r="B802" s="34">
        <v>1.3</v>
      </c>
      <c r="C802" s="46" t="s">
        <v>253</v>
      </c>
      <c r="D802" s="45"/>
      <c r="E802" s="46"/>
      <c r="F802" s="46"/>
      <c r="G802" s="40">
        <v>0.1</v>
      </c>
      <c r="H802" s="78"/>
      <c r="I802" s="79">
        <f t="shared" si="180"/>
        <v>1142000</v>
      </c>
      <c r="J802" s="79"/>
      <c r="K802" s="80"/>
      <c r="L802" s="1"/>
      <c r="M802" s="1"/>
      <c r="N802" s="1"/>
    </row>
    <row r="803" spans="1:14" ht="15" customHeight="1">
      <c r="A803" s="1"/>
      <c r="B803" s="68" t="s">
        <v>341</v>
      </c>
      <c r="C803" s="138" t="s">
        <v>342</v>
      </c>
      <c r="D803" s="140"/>
      <c r="E803" s="140"/>
      <c r="F803" s="148">
        <f>'Payment Schedule-RFI'!D68</f>
        <v>2E-3</v>
      </c>
      <c r="G803" s="29"/>
      <c r="H803" s="70">
        <f>F803*$H$3</f>
        <v>2284000</v>
      </c>
      <c r="I803" s="70"/>
      <c r="J803" s="70">
        <f>H803</f>
        <v>2284000</v>
      </c>
      <c r="K803" s="71"/>
      <c r="L803" s="1"/>
      <c r="M803" s="1"/>
      <c r="N803" s="1"/>
    </row>
    <row r="804" spans="1:14" ht="14.25" customHeight="1">
      <c r="A804" s="1"/>
      <c r="B804" s="34">
        <v>1.1000000000000001</v>
      </c>
      <c r="C804" s="46" t="s">
        <v>251</v>
      </c>
      <c r="D804" s="45"/>
      <c r="E804" s="46"/>
      <c r="F804" s="46"/>
      <c r="G804" s="40">
        <v>0.7</v>
      </c>
      <c r="H804" s="78"/>
      <c r="I804" s="79">
        <f t="shared" ref="I804:I806" si="181">G804*$J$803</f>
        <v>1598800</v>
      </c>
      <c r="J804" s="79"/>
      <c r="K804" s="80"/>
      <c r="L804" s="1"/>
      <c r="M804" s="1"/>
      <c r="N804" s="1"/>
    </row>
    <row r="805" spans="1:14" ht="14.25" customHeight="1">
      <c r="A805" s="1"/>
      <c r="B805" s="34">
        <v>1.2</v>
      </c>
      <c r="C805" s="46" t="s">
        <v>252</v>
      </c>
      <c r="D805" s="45"/>
      <c r="E805" s="46"/>
      <c r="F805" s="46"/>
      <c r="G805" s="40">
        <v>0.2</v>
      </c>
      <c r="H805" s="78"/>
      <c r="I805" s="79">
        <f t="shared" si="181"/>
        <v>456800</v>
      </c>
      <c r="J805" s="79"/>
      <c r="K805" s="80"/>
      <c r="L805" s="1"/>
      <c r="M805" s="1"/>
      <c r="N805" s="1"/>
    </row>
    <row r="806" spans="1:14" ht="14.25" customHeight="1">
      <c r="A806" s="1"/>
      <c r="B806" s="34">
        <v>1.3</v>
      </c>
      <c r="C806" s="46" t="s">
        <v>253</v>
      </c>
      <c r="D806" s="45"/>
      <c r="E806" s="46"/>
      <c r="F806" s="46"/>
      <c r="G806" s="40">
        <v>0.1</v>
      </c>
      <c r="H806" s="78"/>
      <c r="I806" s="79">
        <f t="shared" si="181"/>
        <v>228400</v>
      </c>
      <c r="J806" s="79"/>
      <c r="K806" s="80"/>
      <c r="L806" s="1"/>
      <c r="M806" s="1"/>
      <c r="N806" s="1"/>
    </row>
    <row r="807" spans="1:14" ht="15" customHeight="1">
      <c r="A807" s="1"/>
      <c r="B807" s="68" t="s">
        <v>343</v>
      </c>
      <c r="C807" s="138" t="s">
        <v>344</v>
      </c>
      <c r="D807" s="140"/>
      <c r="E807" s="140"/>
      <c r="F807" s="148">
        <f>'Payment Schedule-RFI'!D69</f>
        <v>5.0000000000000001E-3</v>
      </c>
      <c r="G807" s="29"/>
      <c r="H807" s="70">
        <f>F807*$H$3</f>
        <v>5710000</v>
      </c>
      <c r="I807" s="70"/>
      <c r="J807" s="70">
        <f>H807</f>
        <v>5710000</v>
      </c>
      <c r="K807" s="71"/>
      <c r="L807" s="1"/>
      <c r="M807" s="1"/>
      <c r="N807" s="1"/>
    </row>
    <row r="808" spans="1:14" ht="14.25" customHeight="1">
      <c r="A808" s="1"/>
      <c r="B808" s="34">
        <v>1.1000000000000001</v>
      </c>
      <c r="C808" s="46" t="s">
        <v>345</v>
      </c>
      <c r="D808" s="45"/>
      <c r="E808" s="46"/>
      <c r="F808" s="46"/>
      <c r="G808" s="40">
        <v>0.5</v>
      </c>
      <c r="H808" s="78"/>
      <c r="I808" s="79">
        <f t="shared" ref="I808:I812" si="182">G808*$J$807</f>
        <v>2855000</v>
      </c>
      <c r="J808" s="79"/>
      <c r="K808" s="80"/>
      <c r="L808" s="1"/>
      <c r="M808" s="1"/>
      <c r="N808" s="1"/>
    </row>
    <row r="809" spans="1:14" ht="14.25" customHeight="1">
      <c r="A809" s="1"/>
      <c r="B809" s="92" t="s">
        <v>17</v>
      </c>
      <c r="C809" s="141" t="s">
        <v>252</v>
      </c>
      <c r="D809" s="84"/>
      <c r="E809" s="66"/>
      <c r="F809" s="66"/>
      <c r="G809" s="88">
        <v>0.15</v>
      </c>
      <c r="H809" s="86"/>
      <c r="I809" s="87">
        <f t="shared" si="182"/>
        <v>856500</v>
      </c>
      <c r="J809" s="87"/>
      <c r="K809" s="89"/>
      <c r="L809" s="1"/>
      <c r="M809" s="1"/>
      <c r="N809" s="1"/>
    </row>
    <row r="810" spans="1:14" ht="14.25" customHeight="1">
      <c r="A810" s="1"/>
      <c r="B810" s="34">
        <v>1.2</v>
      </c>
      <c r="C810" s="46" t="s">
        <v>199</v>
      </c>
      <c r="D810" s="45"/>
      <c r="E810" s="46"/>
      <c r="F810" s="46"/>
      <c r="G810" s="40">
        <v>0.25</v>
      </c>
      <c r="H810" s="78"/>
      <c r="I810" s="79">
        <f t="shared" si="182"/>
        <v>1427500</v>
      </c>
      <c r="J810" s="79"/>
      <c r="K810" s="80"/>
      <c r="L810" s="1"/>
      <c r="M810" s="1"/>
      <c r="N810" s="1"/>
    </row>
    <row r="811" spans="1:14" ht="14.25" customHeight="1">
      <c r="A811" s="1"/>
      <c r="B811" s="92" t="s">
        <v>26</v>
      </c>
      <c r="C811" s="141" t="s">
        <v>200</v>
      </c>
      <c r="D811" s="84"/>
      <c r="E811" s="66"/>
      <c r="F811" s="66"/>
      <c r="G811" s="88">
        <v>0.05</v>
      </c>
      <c r="H811" s="86"/>
      <c r="I811" s="87">
        <f t="shared" si="182"/>
        <v>285500</v>
      </c>
      <c r="J811" s="87"/>
      <c r="K811" s="89"/>
      <c r="L811" s="1"/>
      <c r="M811" s="1"/>
      <c r="N811" s="1"/>
    </row>
    <row r="812" spans="1:14" ht="14.25" customHeight="1">
      <c r="A812" s="1"/>
      <c r="B812" s="96" t="s">
        <v>28</v>
      </c>
      <c r="C812" s="143" t="s">
        <v>201</v>
      </c>
      <c r="D812" s="125"/>
      <c r="E812" s="97"/>
      <c r="F812" s="97"/>
      <c r="G812" s="101">
        <v>0.05</v>
      </c>
      <c r="H812" s="99"/>
      <c r="I812" s="100">
        <f t="shared" si="182"/>
        <v>285500</v>
      </c>
      <c r="J812" s="100"/>
      <c r="K812" s="102"/>
      <c r="L812" s="1"/>
      <c r="M812" s="1"/>
      <c r="N812" s="1"/>
    </row>
    <row r="813" spans="1:14" ht="9.75" customHeight="1">
      <c r="A813" s="1"/>
      <c r="B813" s="1"/>
      <c r="C813" s="1"/>
      <c r="D813" s="1"/>
      <c r="E813" s="1"/>
      <c r="F813" s="1"/>
      <c r="G813" s="7"/>
      <c r="H813" s="7"/>
      <c r="I813" s="1"/>
      <c r="J813" s="1"/>
      <c r="K813" s="1"/>
      <c r="L813" s="1"/>
      <c r="M813" s="1"/>
      <c r="N813" s="1"/>
    </row>
    <row r="814" spans="1:14" ht="9.75" customHeight="1">
      <c r="A814" s="1"/>
      <c r="B814" s="1"/>
      <c r="C814" s="1"/>
      <c r="D814" s="1"/>
      <c r="E814" s="1"/>
      <c r="F814" s="1"/>
      <c r="G814" s="7"/>
      <c r="H814" s="7"/>
      <c r="I814" s="1"/>
      <c r="J814" s="1"/>
      <c r="K814" s="1"/>
      <c r="L814" s="1"/>
      <c r="M814" s="1"/>
      <c r="N814" s="1"/>
    </row>
    <row r="815" spans="1:14" ht="14.25" customHeight="1">
      <c r="A815" s="1"/>
      <c r="B815" s="152">
        <v>3</v>
      </c>
      <c r="C815" s="153" t="s">
        <v>346</v>
      </c>
      <c r="D815" s="153"/>
      <c r="E815" s="153"/>
      <c r="F815" s="153"/>
      <c r="G815" s="154"/>
      <c r="H815" s="155"/>
      <c r="I815" s="136"/>
      <c r="J815" s="136"/>
      <c r="K815" s="137"/>
      <c r="L815" s="1"/>
      <c r="M815" s="1"/>
      <c r="N815" s="1"/>
    </row>
    <row r="816" spans="1:14" ht="14.25" customHeight="1">
      <c r="A816" s="1"/>
      <c r="B816" s="68">
        <v>3.1</v>
      </c>
      <c r="C816" s="138" t="s">
        <v>347</v>
      </c>
      <c r="D816" s="140"/>
      <c r="E816" s="140"/>
      <c r="F816" s="148">
        <f>'Payment Schedule-RFI'!D72</f>
        <v>2.5000000000000001E-2</v>
      </c>
      <c r="G816" s="29"/>
      <c r="H816" s="70">
        <f t="shared" ref="H816:H817" si="183">F816*$H$3</f>
        <v>28550000</v>
      </c>
      <c r="I816" s="150">
        <f t="shared" ref="I816:I817" si="184">J816</f>
        <v>28550000</v>
      </c>
      <c r="J816" s="70">
        <f t="shared" ref="J816:J817" si="185">H816</f>
        <v>28550000</v>
      </c>
      <c r="K816" s="71"/>
      <c r="L816" s="1"/>
      <c r="M816" s="1"/>
      <c r="N816" s="1"/>
    </row>
    <row r="817" spans="1:14" ht="30" customHeight="1">
      <c r="A817" s="1"/>
      <c r="B817" s="156">
        <v>3.2</v>
      </c>
      <c r="C817" s="157" t="s">
        <v>348</v>
      </c>
      <c r="D817" s="158"/>
      <c r="E817" s="158"/>
      <c r="F817" s="159">
        <f>'Payment Schedule-RFI'!D73</f>
        <v>5.0000000000000001E-3</v>
      </c>
      <c r="G817" s="160"/>
      <c r="H817" s="161">
        <f t="shared" si="183"/>
        <v>5710000</v>
      </c>
      <c r="I817" s="162">
        <f t="shared" si="184"/>
        <v>5710000</v>
      </c>
      <c r="J817" s="161">
        <f t="shared" si="185"/>
        <v>5710000</v>
      </c>
      <c r="K817" s="163"/>
      <c r="L817" s="1"/>
      <c r="M817" s="1"/>
      <c r="N817" s="1"/>
    </row>
    <row r="818" spans="1:14" ht="14.25" customHeight="1">
      <c r="A818" s="1"/>
      <c r="B818" s="1"/>
      <c r="C818" s="1"/>
      <c r="D818" s="1"/>
      <c r="E818" s="1"/>
      <c r="F818" s="1"/>
      <c r="G818" s="7"/>
      <c r="H818" s="7"/>
      <c r="I818" s="1"/>
      <c r="J818" s="1"/>
      <c r="K818" s="1"/>
      <c r="L818" s="1"/>
      <c r="M818" s="1"/>
      <c r="N818" s="1"/>
    </row>
    <row r="819" spans="1:14" ht="25.5" customHeight="1">
      <c r="A819" s="1"/>
      <c r="B819" s="351" t="s">
        <v>349</v>
      </c>
      <c r="C819" s="352"/>
      <c r="D819" s="352"/>
      <c r="E819" s="352"/>
      <c r="F819" s="352"/>
      <c r="G819" s="353"/>
      <c r="H819" s="164">
        <f t="shared" ref="H819:J819" si="186">SUM(H7:H818)</f>
        <v>1142000000</v>
      </c>
      <c r="I819" s="165">
        <f t="shared" si="186"/>
        <v>1142000000.0000002</v>
      </c>
      <c r="J819" s="165">
        <f t="shared" si="186"/>
        <v>1142000000.0000002</v>
      </c>
      <c r="K819" s="166"/>
      <c r="L819" s="1"/>
      <c r="M819" s="1"/>
      <c r="N819" s="1"/>
    </row>
  </sheetData>
  <mergeCells count="15">
    <mergeCell ref="B1:K1"/>
    <mergeCell ref="B5:B6"/>
    <mergeCell ref="C5:C6"/>
    <mergeCell ref="B2:K2"/>
    <mergeCell ref="K5:K6"/>
    <mergeCell ref="D5:D6"/>
    <mergeCell ref="E5:E6"/>
    <mergeCell ref="B819:G819"/>
    <mergeCell ref="B3:G3"/>
    <mergeCell ref="H3:K3"/>
    <mergeCell ref="G5:G6"/>
    <mergeCell ref="H5:H6"/>
    <mergeCell ref="I5:I6"/>
    <mergeCell ref="J5:J6"/>
    <mergeCell ref="F5:F6"/>
  </mergeCells>
  <printOptions horizontalCentered="1"/>
  <pageMargins left="0.19685039370078741" right="0.11811023622047245" top="0.78740157480314965" bottom="0.98425196850393704" header="0" footer="0"/>
  <pageSetup paperSize="8" scale="79" orientation="portrait"/>
  <headerFooter>
    <oddFooter>&amp;LFor URC Construction (P) Ltd &amp;C&amp;P of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"/>
  <sheetViews>
    <sheetView showGridLines="0" workbookViewId="0"/>
  </sheetViews>
  <sheetFormatPr defaultColWidth="14.453125" defaultRowHeight="15" customHeight="1"/>
  <cols>
    <col min="1" max="1" width="3.08984375" customWidth="1"/>
    <col min="2" max="2" width="6.08984375" customWidth="1"/>
    <col min="3" max="3" width="80.7265625" customWidth="1"/>
    <col min="4" max="4" width="24.08984375" customWidth="1"/>
    <col min="5" max="5" width="21.54296875" customWidth="1"/>
    <col min="6" max="6" width="2.7265625" customWidth="1"/>
    <col min="7" max="11" width="9.08984375" customWidth="1"/>
  </cols>
  <sheetData>
    <row r="1" spans="1:11" ht="18" customHeight="1">
      <c r="A1" s="362" t="s">
        <v>388</v>
      </c>
      <c r="B1" s="337"/>
      <c r="C1" s="337"/>
      <c r="D1" s="338"/>
      <c r="E1" s="170" t="s">
        <v>389</v>
      </c>
      <c r="F1" s="171"/>
      <c r="G1" s="171"/>
      <c r="H1" s="171"/>
      <c r="I1" s="171"/>
      <c r="J1" s="171"/>
      <c r="K1" s="171"/>
    </row>
    <row r="2" spans="1:11" ht="54.75" customHeight="1">
      <c r="A2" s="362" t="s">
        <v>390</v>
      </c>
      <c r="B2" s="338"/>
      <c r="C2" s="172" t="s">
        <v>391</v>
      </c>
      <c r="D2" s="172" t="s">
        <v>392</v>
      </c>
      <c r="E2" s="173">
        <v>1142000000</v>
      </c>
      <c r="F2" s="171"/>
      <c r="G2" s="171"/>
      <c r="H2" s="171"/>
      <c r="I2" s="171"/>
      <c r="J2" s="171"/>
      <c r="K2" s="171"/>
    </row>
    <row r="3" spans="1:11" ht="18" customHeight="1">
      <c r="A3" s="360">
        <v>1</v>
      </c>
      <c r="B3" s="174"/>
      <c r="C3" s="174" t="s">
        <v>15</v>
      </c>
      <c r="D3" s="174"/>
      <c r="E3" s="175"/>
      <c r="F3" s="171"/>
      <c r="G3" s="171"/>
      <c r="H3" s="171"/>
      <c r="I3" s="171"/>
      <c r="J3" s="171"/>
      <c r="K3" s="171"/>
    </row>
    <row r="4" spans="1:11" ht="18" customHeight="1">
      <c r="A4" s="361"/>
      <c r="B4" s="176">
        <v>1.1000000000000001</v>
      </c>
      <c r="C4" s="177" t="s">
        <v>16</v>
      </c>
      <c r="D4" s="178">
        <v>5.0000000000000001E-3</v>
      </c>
      <c r="E4" s="179">
        <f t="shared" ref="E4:E7" si="0">D4*$E$2</f>
        <v>5710000</v>
      </c>
      <c r="F4" s="171"/>
      <c r="G4" s="171"/>
      <c r="H4" s="171"/>
      <c r="I4" s="171"/>
      <c r="J4" s="171"/>
      <c r="K4" s="171"/>
    </row>
    <row r="5" spans="1:11" ht="18" customHeight="1">
      <c r="A5" s="361"/>
      <c r="B5" s="176">
        <v>1.2</v>
      </c>
      <c r="C5" s="177" t="s">
        <v>25</v>
      </c>
      <c r="D5" s="178">
        <v>5.0000000000000001E-3</v>
      </c>
      <c r="E5" s="179">
        <f t="shared" si="0"/>
        <v>5710000</v>
      </c>
      <c r="F5" s="171"/>
      <c r="G5" s="171"/>
      <c r="H5" s="171"/>
      <c r="I5" s="171"/>
      <c r="J5" s="171"/>
      <c r="K5" s="171"/>
    </row>
    <row r="6" spans="1:11" ht="34.5" customHeight="1">
      <c r="A6" s="361"/>
      <c r="B6" s="176">
        <v>1.3</v>
      </c>
      <c r="C6" s="177" t="s">
        <v>30</v>
      </c>
      <c r="D6" s="178">
        <v>5.0000000000000001E-3</v>
      </c>
      <c r="E6" s="179">
        <f t="shared" si="0"/>
        <v>5710000</v>
      </c>
      <c r="F6" s="171"/>
      <c r="G6" s="171"/>
      <c r="H6" s="171"/>
      <c r="I6" s="171"/>
      <c r="J6" s="171"/>
      <c r="K6" s="171"/>
    </row>
    <row r="7" spans="1:11" ht="18" customHeight="1">
      <c r="A7" s="361"/>
      <c r="B7" s="176">
        <v>1.4</v>
      </c>
      <c r="C7" s="177" t="s">
        <v>39</v>
      </c>
      <c r="D7" s="178">
        <v>5.0000000000000001E-3</v>
      </c>
      <c r="E7" s="179">
        <f t="shared" si="0"/>
        <v>5710000</v>
      </c>
      <c r="F7" s="171"/>
      <c r="G7" s="171"/>
      <c r="H7" s="171"/>
      <c r="I7" s="171"/>
      <c r="J7" s="171"/>
      <c r="K7" s="171"/>
    </row>
    <row r="8" spans="1:11" ht="18" customHeight="1">
      <c r="A8" s="340"/>
      <c r="B8" s="180" t="s">
        <v>393</v>
      </c>
      <c r="C8" s="181" t="s">
        <v>394</v>
      </c>
      <c r="D8" s="182">
        <f t="shared" ref="D8:E8" si="1">SUM(D4:D7)</f>
        <v>0.02</v>
      </c>
      <c r="E8" s="183">
        <f t="shared" si="1"/>
        <v>22840000</v>
      </c>
      <c r="F8" s="171"/>
      <c r="G8" s="171"/>
      <c r="H8" s="171"/>
      <c r="I8" s="171"/>
      <c r="J8" s="171"/>
      <c r="K8" s="171"/>
    </row>
    <row r="9" spans="1:11" ht="18" customHeight="1">
      <c r="A9" s="360">
        <v>2</v>
      </c>
      <c r="B9" s="174"/>
      <c r="C9" s="174" t="s">
        <v>44</v>
      </c>
      <c r="D9" s="184" t="s">
        <v>393</v>
      </c>
      <c r="E9" s="179"/>
      <c r="F9" s="171"/>
      <c r="G9" s="171"/>
      <c r="H9" s="171"/>
      <c r="I9" s="171"/>
      <c r="J9" s="171"/>
      <c r="K9" s="171"/>
    </row>
    <row r="10" spans="1:11" ht="18" customHeight="1">
      <c r="A10" s="361"/>
      <c r="B10" s="176">
        <v>2.1</v>
      </c>
      <c r="C10" s="185" t="s">
        <v>395</v>
      </c>
      <c r="D10" s="184"/>
      <c r="E10" s="179"/>
      <c r="F10" s="171"/>
      <c r="G10" s="171"/>
      <c r="H10" s="171"/>
      <c r="I10" s="171"/>
      <c r="J10" s="171"/>
      <c r="K10" s="171"/>
    </row>
    <row r="11" spans="1:11" ht="18" customHeight="1">
      <c r="A11" s="361"/>
      <c r="B11" s="176" t="s">
        <v>396</v>
      </c>
      <c r="C11" s="177" t="s">
        <v>47</v>
      </c>
      <c r="D11" s="178">
        <v>0.03</v>
      </c>
      <c r="E11" s="179">
        <f t="shared" ref="E11:E69" si="2">D11*$E$2</f>
        <v>34260000</v>
      </c>
      <c r="F11" s="171"/>
      <c r="G11" s="171"/>
      <c r="H11" s="171"/>
      <c r="I11" s="171"/>
      <c r="J11" s="171"/>
      <c r="K11" s="171"/>
    </row>
    <row r="12" spans="1:11" ht="18" customHeight="1">
      <c r="A12" s="361"/>
      <c r="B12" s="176" t="s">
        <v>397</v>
      </c>
      <c r="C12" s="177" t="s">
        <v>266</v>
      </c>
      <c r="D12" s="178">
        <v>0.06</v>
      </c>
      <c r="E12" s="179">
        <f t="shared" si="2"/>
        <v>68520000</v>
      </c>
      <c r="F12" s="171"/>
      <c r="G12" s="171"/>
      <c r="H12" s="171"/>
      <c r="I12" s="171"/>
      <c r="J12" s="171"/>
      <c r="K12" s="171"/>
    </row>
    <row r="13" spans="1:11" ht="18" customHeight="1">
      <c r="A13" s="361"/>
      <c r="B13" s="176" t="s">
        <v>398</v>
      </c>
      <c r="C13" s="177" t="s">
        <v>399</v>
      </c>
      <c r="D13" s="178">
        <v>7.0000000000000007E-2</v>
      </c>
      <c r="E13" s="179">
        <f t="shared" si="2"/>
        <v>79940000.000000015</v>
      </c>
      <c r="F13" s="171"/>
      <c r="G13" s="171"/>
      <c r="H13" s="171"/>
      <c r="I13" s="171"/>
      <c r="J13" s="171"/>
      <c r="K13" s="171"/>
    </row>
    <row r="14" spans="1:11" ht="18" customHeight="1">
      <c r="A14" s="361"/>
      <c r="B14" s="176" t="s">
        <v>400</v>
      </c>
      <c r="C14" s="177" t="s">
        <v>203</v>
      </c>
      <c r="D14" s="178">
        <v>0.04</v>
      </c>
      <c r="E14" s="179">
        <f t="shared" si="2"/>
        <v>45680000</v>
      </c>
      <c r="F14" s="171"/>
      <c r="G14" s="171"/>
      <c r="H14" s="171"/>
      <c r="I14" s="171"/>
      <c r="J14" s="171"/>
      <c r="K14" s="171"/>
    </row>
    <row r="15" spans="1:11" ht="18" customHeight="1">
      <c r="A15" s="361"/>
      <c r="B15" s="176" t="s">
        <v>401</v>
      </c>
      <c r="C15" s="177" t="s">
        <v>250</v>
      </c>
      <c r="D15" s="178">
        <v>0.01</v>
      </c>
      <c r="E15" s="179">
        <f t="shared" si="2"/>
        <v>11420000</v>
      </c>
      <c r="F15" s="171"/>
      <c r="G15" s="171"/>
      <c r="H15" s="171"/>
      <c r="I15" s="171"/>
      <c r="J15" s="171"/>
      <c r="K15" s="171"/>
    </row>
    <row r="16" spans="1:11" ht="18" customHeight="1">
      <c r="A16" s="361"/>
      <c r="B16" s="176" t="s">
        <v>402</v>
      </c>
      <c r="C16" s="177" t="s">
        <v>255</v>
      </c>
      <c r="D16" s="178">
        <v>5.0000000000000001E-3</v>
      </c>
      <c r="E16" s="179">
        <f t="shared" si="2"/>
        <v>5710000</v>
      </c>
      <c r="F16" s="171"/>
      <c r="G16" s="171"/>
      <c r="H16" s="171"/>
      <c r="I16" s="171"/>
      <c r="J16" s="171"/>
      <c r="K16" s="171"/>
    </row>
    <row r="17" spans="1:11" ht="18" customHeight="1">
      <c r="A17" s="361"/>
      <c r="B17" s="176" t="s">
        <v>403</v>
      </c>
      <c r="C17" s="177" t="s">
        <v>257</v>
      </c>
      <c r="D17" s="178">
        <v>0.01</v>
      </c>
      <c r="E17" s="179">
        <f t="shared" si="2"/>
        <v>11420000</v>
      </c>
      <c r="F17" s="171"/>
      <c r="G17" s="171"/>
      <c r="H17" s="171"/>
      <c r="I17" s="171"/>
      <c r="J17" s="171"/>
      <c r="K17" s="171"/>
    </row>
    <row r="18" spans="1:11" ht="18" customHeight="1">
      <c r="A18" s="361"/>
      <c r="B18" s="176" t="s">
        <v>404</v>
      </c>
      <c r="C18" s="177" t="s">
        <v>259</v>
      </c>
      <c r="D18" s="178">
        <v>5.0000000000000001E-3</v>
      </c>
      <c r="E18" s="179">
        <f t="shared" si="2"/>
        <v>5710000</v>
      </c>
      <c r="F18" s="171"/>
      <c r="G18" s="171"/>
      <c r="H18" s="171"/>
      <c r="I18" s="171"/>
      <c r="J18" s="171"/>
      <c r="K18" s="171"/>
    </row>
    <row r="19" spans="1:11" ht="18" customHeight="1">
      <c r="A19" s="361"/>
      <c r="B19" s="176">
        <v>2.2000000000000002</v>
      </c>
      <c r="C19" s="185" t="s">
        <v>260</v>
      </c>
      <c r="D19" s="178">
        <v>0</v>
      </c>
      <c r="E19" s="179">
        <f t="shared" si="2"/>
        <v>0</v>
      </c>
      <c r="F19" s="171"/>
      <c r="G19" s="171"/>
      <c r="H19" s="171"/>
      <c r="I19" s="171"/>
      <c r="J19" s="171"/>
      <c r="K19" s="171"/>
    </row>
    <row r="20" spans="1:11" ht="18" customHeight="1">
      <c r="A20" s="361"/>
      <c r="B20" s="176" t="s">
        <v>396</v>
      </c>
      <c r="C20" s="177" t="s">
        <v>47</v>
      </c>
      <c r="D20" s="178">
        <v>0.02</v>
      </c>
      <c r="E20" s="179">
        <f t="shared" si="2"/>
        <v>22840000</v>
      </c>
      <c r="F20" s="171"/>
      <c r="G20" s="171"/>
      <c r="H20" s="171"/>
      <c r="I20" s="171"/>
      <c r="J20" s="171"/>
      <c r="K20" s="171"/>
    </row>
    <row r="21" spans="1:11" ht="18" customHeight="1">
      <c r="A21" s="361"/>
      <c r="B21" s="176" t="s">
        <v>397</v>
      </c>
      <c r="C21" s="177" t="s">
        <v>405</v>
      </c>
      <c r="D21" s="178">
        <v>0.03</v>
      </c>
      <c r="E21" s="179">
        <f t="shared" si="2"/>
        <v>34260000</v>
      </c>
      <c r="F21" s="171"/>
      <c r="G21" s="171"/>
      <c r="H21" s="171"/>
      <c r="I21" s="171"/>
      <c r="J21" s="171"/>
      <c r="K21" s="171"/>
    </row>
    <row r="22" spans="1:11" ht="18" customHeight="1">
      <c r="A22" s="361"/>
      <c r="B22" s="176" t="s">
        <v>398</v>
      </c>
      <c r="C22" s="177" t="s">
        <v>269</v>
      </c>
      <c r="D22" s="178">
        <v>0.03</v>
      </c>
      <c r="E22" s="179">
        <f t="shared" si="2"/>
        <v>34260000</v>
      </c>
      <c r="F22" s="171"/>
      <c r="G22" s="171"/>
      <c r="H22" s="171"/>
      <c r="I22" s="171"/>
      <c r="J22" s="171"/>
      <c r="K22" s="171"/>
    </row>
    <row r="23" spans="1:11" ht="18" customHeight="1">
      <c r="A23" s="361"/>
      <c r="B23" s="176">
        <v>2.2999999999999998</v>
      </c>
      <c r="C23" s="185" t="s">
        <v>278</v>
      </c>
      <c r="D23" s="178"/>
      <c r="E23" s="179">
        <f t="shared" si="2"/>
        <v>0</v>
      </c>
      <c r="F23" s="171"/>
      <c r="G23" s="171"/>
      <c r="H23" s="171"/>
      <c r="I23" s="171"/>
      <c r="J23" s="171"/>
      <c r="K23" s="171"/>
    </row>
    <row r="24" spans="1:11" ht="18" customHeight="1">
      <c r="A24" s="361"/>
      <c r="B24" s="176" t="s">
        <v>396</v>
      </c>
      <c r="C24" s="177" t="s">
        <v>261</v>
      </c>
      <c r="D24" s="178">
        <v>5.0000000000000001E-3</v>
      </c>
      <c r="E24" s="179">
        <f t="shared" si="2"/>
        <v>5710000</v>
      </c>
      <c r="F24" s="171"/>
      <c r="G24" s="171"/>
      <c r="H24" s="171"/>
      <c r="I24" s="171"/>
      <c r="J24" s="171"/>
      <c r="K24" s="171"/>
    </row>
    <row r="25" spans="1:11" ht="18" customHeight="1">
      <c r="A25" s="361"/>
      <c r="B25" s="176" t="s">
        <v>397</v>
      </c>
      <c r="C25" s="177" t="s">
        <v>266</v>
      </c>
      <c r="D25" s="178">
        <v>0.02</v>
      </c>
      <c r="E25" s="179">
        <f t="shared" si="2"/>
        <v>22840000</v>
      </c>
      <c r="F25" s="171"/>
      <c r="G25" s="171"/>
      <c r="H25" s="171"/>
      <c r="I25" s="171"/>
      <c r="J25" s="171"/>
      <c r="K25" s="171"/>
    </row>
    <row r="26" spans="1:11" ht="16.5" customHeight="1">
      <c r="A26" s="361"/>
      <c r="B26" s="176" t="s">
        <v>398</v>
      </c>
      <c r="C26" s="177" t="s">
        <v>284</v>
      </c>
      <c r="D26" s="178">
        <v>5.0000000000000001E-3</v>
      </c>
      <c r="E26" s="179">
        <f t="shared" si="2"/>
        <v>5710000</v>
      </c>
      <c r="F26" s="171"/>
      <c r="G26" s="171"/>
      <c r="H26" s="171"/>
      <c r="I26" s="171"/>
      <c r="J26" s="171"/>
      <c r="K26" s="171"/>
    </row>
    <row r="27" spans="1:11" ht="18" customHeight="1">
      <c r="A27" s="361"/>
      <c r="B27" s="176">
        <v>2.4</v>
      </c>
      <c r="C27" s="185" t="s">
        <v>285</v>
      </c>
      <c r="D27" s="178">
        <v>0</v>
      </c>
      <c r="E27" s="179">
        <f t="shared" si="2"/>
        <v>0</v>
      </c>
      <c r="F27" s="171"/>
      <c r="G27" s="171"/>
      <c r="H27" s="171"/>
      <c r="I27" s="171"/>
      <c r="J27" s="171"/>
      <c r="K27" s="171"/>
    </row>
    <row r="28" spans="1:11" ht="18" customHeight="1">
      <c r="A28" s="361"/>
      <c r="B28" s="176" t="s">
        <v>396</v>
      </c>
      <c r="C28" s="177" t="s">
        <v>286</v>
      </c>
      <c r="D28" s="178">
        <v>0.05</v>
      </c>
      <c r="E28" s="179">
        <f t="shared" si="2"/>
        <v>57100000</v>
      </c>
      <c r="F28" s="171"/>
      <c r="G28" s="171"/>
      <c r="H28" s="171"/>
      <c r="I28" s="171"/>
      <c r="J28" s="171"/>
      <c r="K28" s="171"/>
    </row>
    <row r="29" spans="1:11" ht="18" customHeight="1">
      <c r="A29" s="361"/>
      <c r="B29" s="176" t="s">
        <v>397</v>
      </c>
      <c r="C29" s="177" t="s">
        <v>266</v>
      </c>
      <c r="D29" s="178">
        <v>0.05</v>
      </c>
      <c r="E29" s="179">
        <f t="shared" si="2"/>
        <v>57100000</v>
      </c>
      <c r="F29" s="171"/>
      <c r="G29" s="171"/>
      <c r="H29" s="171"/>
      <c r="I29" s="171"/>
      <c r="J29" s="171"/>
      <c r="K29" s="171"/>
    </row>
    <row r="30" spans="1:11" ht="18" customHeight="1">
      <c r="A30" s="361"/>
      <c r="B30" s="176" t="s">
        <v>398</v>
      </c>
      <c r="C30" s="177" t="s">
        <v>288</v>
      </c>
      <c r="D30" s="178">
        <v>0.05</v>
      </c>
      <c r="E30" s="179">
        <f t="shared" si="2"/>
        <v>57100000</v>
      </c>
      <c r="F30" s="171"/>
      <c r="G30" s="171"/>
      <c r="H30" s="171"/>
      <c r="I30" s="171"/>
      <c r="J30" s="171"/>
      <c r="K30" s="171"/>
    </row>
    <row r="31" spans="1:11" ht="18" customHeight="1">
      <c r="A31" s="361"/>
      <c r="B31" s="176" t="s">
        <v>400</v>
      </c>
      <c r="C31" s="177" t="s">
        <v>297</v>
      </c>
      <c r="D31" s="178">
        <v>0.01</v>
      </c>
      <c r="E31" s="179">
        <f t="shared" si="2"/>
        <v>11420000</v>
      </c>
      <c r="F31" s="171"/>
      <c r="G31" s="171"/>
      <c r="H31" s="171"/>
      <c r="I31" s="171"/>
      <c r="J31" s="171"/>
      <c r="K31" s="171"/>
    </row>
    <row r="32" spans="1:11" ht="18" customHeight="1">
      <c r="A32" s="361"/>
      <c r="B32" s="176">
        <v>2.5</v>
      </c>
      <c r="C32" s="185" t="s">
        <v>291</v>
      </c>
      <c r="D32" s="178">
        <v>0</v>
      </c>
      <c r="E32" s="179">
        <f t="shared" si="2"/>
        <v>0</v>
      </c>
      <c r="F32" s="171"/>
      <c r="G32" s="171"/>
      <c r="H32" s="171"/>
      <c r="I32" s="171"/>
      <c r="J32" s="171"/>
      <c r="K32" s="171"/>
    </row>
    <row r="33" spans="1:11" ht="18" customHeight="1">
      <c r="A33" s="361"/>
      <c r="B33" s="176" t="s">
        <v>396</v>
      </c>
      <c r="C33" s="177" t="s">
        <v>292</v>
      </c>
      <c r="D33" s="178">
        <v>3.0000000000000001E-3</v>
      </c>
      <c r="E33" s="179">
        <f t="shared" si="2"/>
        <v>3426000</v>
      </c>
      <c r="F33" s="171"/>
      <c r="G33" s="171"/>
      <c r="H33" s="171"/>
      <c r="I33" s="171"/>
      <c r="J33" s="171"/>
      <c r="K33" s="171"/>
    </row>
    <row r="34" spans="1:11" ht="18" customHeight="1">
      <c r="A34" s="361"/>
      <c r="B34" s="176" t="s">
        <v>397</v>
      </c>
      <c r="C34" s="177" t="s">
        <v>293</v>
      </c>
      <c r="D34" s="178">
        <v>0.01</v>
      </c>
      <c r="E34" s="179">
        <f t="shared" si="2"/>
        <v>11420000</v>
      </c>
      <c r="F34" s="171"/>
      <c r="G34" s="171"/>
      <c r="H34" s="171"/>
      <c r="I34" s="171"/>
      <c r="J34" s="171"/>
      <c r="K34" s="171"/>
    </row>
    <row r="35" spans="1:11" ht="18" customHeight="1">
      <c r="A35" s="361"/>
      <c r="B35" s="176" t="s">
        <v>398</v>
      </c>
      <c r="C35" s="177" t="s">
        <v>296</v>
      </c>
      <c r="D35" s="178">
        <v>1.4999999999999999E-2</v>
      </c>
      <c r="E35" s="179">
        <f t="shared" si="2"/>
        <v>17130000</v>
      </c>
      <c r="F35" s="171"/>
      <c r="G35" s="171"/>
      <c r="H35" s="171"/>
      <c r="I35" s="171"/>
      <c r="J35" s="171"/>
      <c r="K35" s="171"/>
    </row>
    <row r="36" spans="1:11" ht="18" customHeight="1">
      <c r="A36" s="361"/>
      <c r="B36" s="176" t="s">
        <v>400</v>
      </c>
      <c r="C36" s="177" t="s">
        <v>297</v>
      </c>
      <c r="D36" s="178">
        <v>2E-3</v>
      </c>
      <c r="E36" s="179">
        <f t="shared" si="2"/>
        <v>2284000</v>
      </c>
      <c r="F36" s="171"/>
      <c r="G36" s="171"/>
      <c r="H36" s="171"/>
      <c r="I36" s="171"/>
      <c r="J36" s="171"/>
      <c r="K36" s="171"/>
    </row>
    <row r="37" spans="1:11" ht="18" customHeight="1">
      <c r="A37" s="361"/>
      <c r="B37" s="176">
        <v>2.6</v>
      </c>
      <c r="C37" s="185" t="s">
        <v>298</v>
      </c>
      <c r="D37" s="178">
        <v>0</v>
      </c>
      <c r="E37" s="179">
        <f t="shared" si="2"/>
        <v>0</v>
      </c>
      <c r="F37" s="171"/>
      <c r="G37" s="171"/>
      <c r="H37" s="171"/>
      <c r="I37" s="171"/>
      <c r="J37" s="171"/>
      <c r="K37" s="171"/>
    </row>
    <row r="38" spans="1:11" ht="18" customHeight="1">
      <c r="A38" s="361"/>
      <c r="B38" s="176" t="s">
        <v>396</v>
      </c>
      <c r="C38" s="177" t="s">
        <v>299</v>
      </c>
      <c r="D38" s="178">
        <v>0.01</v>
      </c>
      <c r="E38" s="179">
        <f t="shared" si="2"/>
        <v>11420000</v>
      </c>
      <c r="F38" s="171"/>
      <c r="G38" s="171"/>
      <c r="H38" s="171"/>
      <c r="I38" s="171"/>
      <c r="J38" s="171"/>
      <c r="K38" s="171"/>
    </row>
    <row r="39" spans="1:11" ht="18" customHeight="1">
      <c r="A39" s="361"/>
      <c r="B39" s="176" t="s">
        <v>397</v>
      </c>
      <c r="C39" s="177" t="s">
        <v>300</v>
      </c>
      <c r="D39" s="178">
        <v>0.02</v>
      </c>
      <c r="E39" s="179">
        <f t="shared" si="2"/>
        <v>22840000</v>
      </c>
      <c r="F39" s="171"/>
      <c r="G39" s="171"/>
      <c r="H39" s="171"/>
      <c r="I39" s="171"/>
      <c r="J39" s="171"/>
      <c r="K39" s="171"/>
    </row>
    <row r="40" spans="1:11" ht="18" customHeight="1">
      <c r="A40" s="361"/>
      <c r="B40" s="176" t="s">
        <v>398</v>
      </c>
      <c r="C40" s="177" t="s">
        <v>296</v>
      </c>
      <c r="D40" s="178">
        <v>0.13</v>
      </c>
      <c r="E40" s="179">
        <f t="shared" si="2"/>
        <v>148460000</v>
      </c>
      <c r="F40" s="171"/>
      <c r="G40" s="171"/>
      <c r="H40" s="171"/>
      <c r="I40" s="171"/>
      <c r="J40" s="171"/>
      <c r="K40" s="171"/>
    </row>
    <row r="41" spans="1:11" ht="18" customHeight="1">
      <c r="A41" s="361"/>
      <c r="B41" s="176" t="s">
        <v>400</v>
      </c>
      <c r="C41" s="177" t="s">
        <v>297</v>
      </c>
      <c r="D41" s="178">
        <v>5.0000000000000001E-3</v>
      </c>
      <c r="E41" s="179">
        <f t="shared" si="2"/>
        <v>5710000</v>
      </c>
      <c r="F41" s="171"/>
      <c r="G41" s="171"/>
      <c r="H41" s="171"/>
      <c r="I41" s="171"/>
      <c r="J41" s="171"/>
      <c r="K41" s="171"/>
    </row>
    <row r="42" spans="1:11" ht="18" customHeight="1">
      <c r="A42" s="361"/>
      <c r="B42" s="176">
        <v>2.7</v>
      </c>
      <c r="C42" s="185" t="s">
        <v>303</v>
      </c>
      <c r="D42" s="178">
        <v>0</v>
      </c>
      <c r="E42" s="179">
        <f t="shared" si="2"/>
        <v>0</v>
      </c>
      <c r="F42" s="171"/>
      <c r="G42" s="171"/>
      <c r="H42" s="171"/>
      <c r="I42" s="171"/>
      <c r="J42" s="171"/>
      <c r="K42" s="171"/>
    </row>
    <row r="43" spans="1:11" ht="18" customHeight="1">
      <c r="A43" s="361"/>
      <c r="B43" s="176" t="s">
        <v>396</v>
      </c>
      <c r="C43" s="177" t="s">
        <v>406</v>
      </c>
      <c r="D43" s="178">
        <v>1.2E-2</v>
      </c>
      <c r="E43" s="179">
        <f t="shared" si="2"/>
        <v>13704000</v>
      </c>
      <c r="F43" s="171"/>
      <c r="G43" s="171"/>
      <c r="H43" s="171"/>
      <c r="I43" s="171"/>
      <c r="J43" s="171"/>
      <c r="K43" s="171"/>
    </row>
    <row r="44" spans="1:11" ht="18" customHeight="1">
      <c r="A44" s="361"/>
      <c r="B44" s="176" t="s">
        <v>397</v>
      </c>
      <c r="C44" s="177" t="s">
        <v>300</v>
      </c>
      <c r="D44" s="178">
        <v>5.0000000000000001E-3</v>
      </c>
      <c r="E44" s="179">
        <f t="shared" si="2"/>
        <v>5710000</v>
      </c>
      <c r="F44" s="171"/>
      <c r="G44" s="171"/>
      <c r="H44" s="171"/>
      <c r="I44" s="171"/>
      <c r="J44" s="171"/>
      <c r="K44" s="171"/>
    </row>
    <row r="45" spans="1:11" ht="18" customHeight="1">
      <c r="A45" s="361"/>
      <c r="B45" s="176" t="s">
        <v>398</v>
      </c>
      <c r="C45" s="177" t="s">
        <v>296</v>
      </c>
      <c r="D45" s="178">
        <v>3.5000000000000003E-2</v>
      </c>
      <c r="E45" s="179">
        <f t="shared" si="2"/>
        <v>39970000.000000007</v>
      </c>
      <c r="F45" s="171"/>
      <c r="G45" s="171"/>
      <c r="H45" s="171"/>
      <c r="I45" s="171"/>
      <c r="J45" s="171"/>
      <c r="K45" s="171"/>
    </row>
    <row r="46" spans="1:11" ht="18" customHeight="1">
      <c r="A46" s="361"/>
      <c r="B46" s="176" t="s">
        <v>400</v>
      </c>
      <c r="C46" s="177" t="s">
        <v>307</v>
      </c>
      <c r="D46" s="178">
        <v>5.0000000000000001E-3</v>
      </c>
      <c r="E46" s="179">
        <f t="shared" si="2"/>
        <v>5710000</v>
      </c>
      <c r="F46" s="171"/>
      <c r="G46" s="171"/>
      <c r="H46" s="171"/>
      <c r="I46" s="171"/>
      <c r="J46" s="171"/>
      <c r="K46" s="171"/>
    </row>
    <row r="47" spans="1:11" ht="18" customHeight="1">
      <c r="A47" s="361"/>
      <c r="B47" s="176">
        <v>2.8</v>
      </c>
      <c r="C47" s="185" t="s">
        <v>308</v>
      </c>
      <c r="D47" s="178">
        <v>0</v>
      </c>
      <c r="E47" s="179">
        <f t="shared" si="2"/>
        <v>0</v>
      </c>
      <c r="F47" s="171"/>
      <c r="G47" s="171"/>
      <c r="H47" s="171"/>
      <c r="I47" s="171"/>
      <c r="J47" s="171"/>
      <c r="K47" s="171"/>
    </row>
    <row r="48" spans="1:11" ht="18" customHeight="1">
      <c r="A48" s="361"/>
      <c r="B48" s="176" t="s">
        <v>396</v>
      </c>
      <c r="C48" s="177" t="s">
        <v>309</v>
      </c>
      <c r="D48" s="178">
        <v>2.5000000000000001E-3</v>
      </c>
      <c r="E48" s="179">
        <f t="shared" si="2"/>
        <v>2855000</v>
      </c>
      <c r="F48" s="171"/>
      <c r="G48" s="171"/>
      <c r="H48" s="171"/>
      <c r="I48" s="171"/>
      <c r="J48" s="171"/>
      <c r="K48" s="171"/>
    </row>
    <row r="49" spans="1:11" ht="18" customHeight="1">
      <c r="A49" s="361"/>
      <c r="B49" s="176" t="s">
        <v>397</v>
      </c>
      <c r="C49" s="177" t="s">
        <v>310</v>
      </c>
      <c r="D49" s="178">
        <v>7.4999999999999997E-3</v>
      </c>
      <c r="E49" s="179">
        <f t="shared" si="2"/>
        <v>8565000</v>
      </c>
      <c r="F49" s="171"/>
      <c r="G49" s="171"/>
      <c r="H49" s="171"/>
      <c r="I49" s="171"/>
      <c r="J49" s="171"/>
      <c r="K49" s="171"/>
    </row>
    <row r="50" spans="1:11" ht="18" customHeight="1">
      <c r="A50" s="361"/>
      <c r="B50" s="176" t="s">
        <v>398</v>
      </c>
      <c r="C50" s="177" t="s">
        <v>311</v>
      </c>
      <c r="D50" s="178">
        <v>5.0000000000000001E-3</v>
      </c>
      <c r="E50" s="179">
        <f t="shared" si="2"/>
        <v>5710000</v>
      </c>
      <c r="F50" s="171"/>
      <c r="G50" s="171"/>
      <c r="H50" s="171"/>
      <c r="I50" s="171"/>
      <c r="J50" s="171"/>
      <c r="K50" s="171"/>
    </row>
    <row r="51" spans="1:11" ht="18" customHeight="1">
      <c r="A51" s="361"/>
      <c r="B51" s="176" t="s">
        <v>400</v>
      </c>
      <c r="C51" s="177" t="s">
        <v>313</v>
      </c>
      <c r="D51" s="178">
        <v>5.0000000000000001E-3</v>
      </c>
      <c r="E51" s="179">
        <f t="shared" si="2"/>
        <v>5710000</v>
      </c>
      <c r="F51" s="171"/>
      <c r="G51" s="171"/>
      <c r="H51" s="171"/>
      <c r="I51" s="171"/>
      <c r="J51" s="171"/>
      <c r="K51" s="171"/>
    </row>
    <row r="52" spans="1:11" ht="18" customHeight="1">
      <c r="A52" s="361"/>
      <c r="B52" s="176">
        <v>2.9</v>
      </c>
      <c r="C52" s="185" t="s">
        <v>316</v>
      </c>
      <c r="D52" s="178">
        <v>0</v>
      </c>
      <c r="E52" s="179">
        <f t="shared" si="2"/>
        <v>0</v>
      </c>
      <c r="F52" s="171"/>
      <c r="G52" s="171"/>
      <c r="H52" s="171"/>
      <c r="I52" s="171"/>
      <c r="J52" s="171"/>
      <c r="K52" s="171"/>
    </row>
    <row r="53" spans="1:11" ht="18" customHeight="1">
      <c r="A53" s="361"/>
      <c r="B53" s="176" t="s">
        <v>396</v>
      </c>
      <c r="C53" s="177" t="s">
        <v>317</v>
      </c>
      <c r="D53" s="178">
        <v>1.4999999999999999E-2</v>
      </c>
      <c r="E53" s="179">
        <f t="shared" si="2"/>
        <v>17130000</v>
      </c>
      <c r="F53" s="171"/>
      <c r="G53" s="171"/>
      <c r="H53" s="171"/>
      <c r="I53" s="171"/>
      <c r="J53" s="171"/>
      <c r="K53" s="171"/>
    </row>
    <row r="54" spans="1:11" ht="18" customHeight="1">
      <c r="A54" s="361"/>
      <c r="B54" s="176" t="s">
        <v>397</v>
      </c>
      <c r="C54" s="177" t="s">
        <v>318</v>
      </c>
      <c r="D54" s="178">
        <v>2.5000000000000001E-3</v>
      </c>
      <c r="E54" s="179">
        <f t="shared" si="2"/>
        <v>2855000</v>
      </c>
      <c r="F54" s="171"/>
      <c r="G54" s="171"/>
      <c r="H54" s="171"/>
      <c r="I54" s="171"/>
      <c r="J54" s="171"/>
      <c r="K54" s="171"/>
    </row>
    <row r="55" spans="1:11" ht="18" customHeight="1">
      <c r="A55" s="361"/>
      <c r="B55" s="176" t="s">
        <v>398</v>
      </c>
      <c r="C55" s="177" t="s">
        <v>319</v>
      </c>
      <c r="D55" s="178">
        <v>8.0000000000000002E-3</v>
      </c>
      <c r="E55" s="179">
        <f t="shared" si="2"/>
        <v>9136000</v>
      </c>
      <c r="F55" s="171"/>
      <c r="G55" s="171"/>
      <c r="H55" s="171"/>
      <c r="I55" s="171"/>
      <c r="J55" s="171"/>
      <c r="K55" s="171"/>
    </row>
    <row r="56" spans="1:11" ht="18" customHeight="1">
      <c r="A56" s="361"/>
      <c r="B56" s="176" t="s">
        <v>400</v>
      </c>
      <c r="C56" s="177" t="s">
        <v>321</v>
      </c>
      <c r="D56" s="178">
        <v>1.1000000000000001E-2</v>
      </c>
      <c r="E56" s="179">
        <f t="shared" si="2"/>
        <v>12562000.000000002</v>
      </c>
      <c r="F56" s="171"/>
      <c r="G56" s="171"/>
      <c r="H56" s="171"/>
      <c r="I56" s="171"/>
      <c r="J56" s="171"/>
      <c r="K56" s="171"/>
    </row>
    <row r="57" spans="1:11" ht="18" customHeight="1">
      <c r="A57" s="361"/>
      <c r="B57" s="176" t="s">
        <v>401</v>
      </c>
      <c r="C57" s="177" t="s">
        <v>322</v>
      </c>
      <c r="D57" s="178">
        <v>2E-3</v>
      </c>
      <c r="E57" s="179">
        <f t="shared" si="2"/>
        <v>2284000</v>
      </c>
      <c r="F57" s="171"/>
      <c r="G57" s="171"/>
      <c r="H57" s="171"/>
      <c r="I57" s="171"/>
      <c r="J57" s="171"/>
      <c r="K57" s="171"/>
    </row>
    <row r="58" spans="1:11" ht="18" customHeight="1">
      <c r="A58" s="361"/>
      <c r="B58" s="176" t="s">
        <v>402</v>
      </c>
      <c r="C58" s="177" t="s">
        <v>323</v>
      </c>
      <c r="D58" s="178">
        <v>7.4999999999999997E-3</v>
      </c>
      <c r="E58" s="179">
        <f t="shared" si="2"/>
        <v>8565000</v>
      </c>
      <c r="F58" s="171"/>
      <c r="G58" s="171"/>
      <c r="H58" s="171"/>
      <c r="I58" s="171"/>
      <c r="J58" s="171"/>
      <c r="K58" s="171"/>
    </row>
    <row r="59" spans="1:11" ht="18" customHeight="1">
      <c r="A59" s="361"/>
      <c r="B59" s="176" t="s">
        <v>403</v>
      </c>
      <c r="C59" s="177" t="s">
        <v>324</v>
      </c>
      <c r="D59" s="178">
        <v>2E-3</v>
      </c>
      <c r="E59" s="179">
        <f t="shared" si="2"/>
        <v>2284000</v>
      </c>
      <c r="F59" s="171"/>
      <c r="G59" s="171"/>
      <c r="H59" s="171"/>
      <c r="I59" s="171"/>
      <c r="J59" s="171"/>
      <c r="K59" s="171"/>
    </row>
    <row r="60" spans="1:11" ht="18" customHeight="1">
      <c r="A60" s="361"/>
      <c r="B60" s="184" t="s">
        <v>404</v>
      </c>
      <c r="C60" s="186" t="s">
        <v>326</v>
      </c>
      <c r="D60" s="178">
        <v>0</v>
      </c>
      <c r="E60" s="179">
        <f t="shared" si="2"/>
        <v>0</v>
      </c>
      <c r="F60" s="171"/>
      <c r="G60" s="171"/>
      <c r="H60" s="171"/>
      <c r="I60" s="171"/>
      <c r="J60" s="171"/>
      <c r="K60" s="171"/>
    </row>
    <row r="61" spans="1:11" ht="18" customHeight="1">
      <c r="A61" s="361"/>
      <c r="B61" s="176" t="s">
        <v>327</v>
      </c>
      <c r="C61" s="177" t="s">
        <v>328</v>
      </c>
      <c r="D61" s="178">
        <v>0.01</v>
      </c>
      <c r="E61" s="179">
        <f t="shared" si="2"/>
        <v>11420000</v>
      </c>
      <c r="F61" s="171"/>
      <c r="G61" s="171"/>
      <c r="H61" s="171"/>
      <c r="I61" s="171"/>
      <c r="J61" s="171"/>
      <c r="K61" s="171"/>
    </row>
    <row r="62" spans="1:11" ht="18" customHeight="1">
      <c r="A62" s="361"/>
      <c r="B62" s="176" t="s">
        <v>329</v>
      </c>
      <c r="C62" s="177" t="s">
        <v>330</v>
      </c>
      <c r="D62" s="178">
        <v>6.8000000000000005E-2</v>
      </c>
      <c r="E62" s="179">
        <f t="shared" si="2"/>
        <v>77656000</v>
      </c>
      <c r="F62" s="171"/>
      <c r="G62" s="171"/>
      <c r="H62" s="171"/>
      <c r="I62" s="171"/>
      <c r="J62" s="171"/>
      <c r="K62" s="171"/>
    </row>
    <row r="63" spans="1:11" ht="18" customHeight="1">
      <c r="A63" s="361"/>
      <c r="B63" s="176" t="s">
        <v>331</v>
      </c>
      <c r="C63" s="177" t="s">
        <v>332</v>
      </c>
      <c r="D63" s="178">
        <v>0.02</v>
      </c>
      <c r="E63" s="179">
        <f t="shared" si="2"/>
        <v>22840000</v>
      </c>
      <c r="F63" s="171"/>
      <c r="G63" s="171"/>
      <c r="H63" s="171"/>
      <c r="I63" s="171"/>
      <c r="J63" s="171"/>
      <c r="K63" s="171"/>
    </row>
    <row r="64" spans="1:11" ht="18" customHeight="1">
      <c r="A64" s="361"/>
      <c r="B64" s="176" t="s">
        <v>327</v>
      </c>
      <c r="C64" s="177" t="s">
        <v>334</v>
      </c>
      <c r="D64" s="178">
        <v>5.0000000000000001E-3</v>
      </c>
      <c r="E64" s="179">
        <f t="shared" si="2"/>
        <v>5710000</v>
      </c>
      <c r="F64" s="171"/>
      <c r="G64" s="171"/>
      <c r="H64" s="171"/>
      <c r="I64" s="171"/>
      <c r="J64" s="171"/>
      <c r="K64" s="171"/>
    </row>
    <row r="65" spans="1:11" ht="18" customHeight="1">
      <c r="A65" s="361"/>
      <c r="B65" s="176" t="s">
        <v>407</v>
      </c>
      <c r="C65" s="177" t="s">
        <v>336</v>
      </c>
      <c r="D65" s="178">
        <v>5.0000000000000001E-3</v>
      </c>
      <c r="E65" s="179">
        <f t="shared" si="2"/>
        <v>5710000</v>
      </c>
      <c r="F65" s="171"/>
      <c r="G65" s="171"/>
      <c r="H65" s="171"/>
      <c r="I65" s="171"/>
      <c r="J65" s="171"/>
      <c r="K65" s="171"/>
    </row>
    <row r="66" spans="1:11" ht="18" customHeight="1">
      <c r="A66" s="361"/>
      <c r="B66" s="176" t="s">
        <v>408</v>
      </c>
      <c r="C66" s="177" t="s">
        <v>338</v>
      </c>
      <c r="D66" s="178">
        <v>5.0000000000000001E-3</v>
      </c>
      <c r="E66" s="179">
        <f t="shared" si="2"/>
        <v>5710000</v>
      </c>
      <c r="F66" s="171"/>
      <c r="G66" s="171"/>
      <c r="H66" s="171"/>
      <c r="I66" s="171"/>
      <c r="J66" s="171"/>
      <c r="K66" s="171"/>
    </row>
    <row r="67" spans="1:11" ht="18" customHeight="1">
      <c r="A67" s="361"/>
      <c r="B67" s="176" t="s">
        <v>409</v>
      </c>
      <c r="C67" s="177" t="s">
        <v>340</v>
      </c>
      <c r="D67" s="178">
        <v>0.01</v>
      </c>
      <c r="E67" s="179">
        <f t="shared" si="2"/>
        <v>11420000</v>
      </c>
      <c r="F67" s="171"/>
      <c r="G67" s="171"/>
      <c r="H67" s="171"/>
      <c r="I67" s="171"/>
      <c r="J67" s="171"/>
      <c r="K67" s="171"/>
    </row>
    <row r="68" spans="1:11" ht="18" customHeight="1">
      <c r="A68" s="361"/>
      <c r="B68" s="176" t="s">
        <v>410</v>
      </c>
      <c r="C68" s="177" t="s">
        <v>342</v>
      </c>
      <c r="D68" s="178">
        <v>2E-3</v>
      </c>
      <c r="E68" s="179">
        <f t="shared" si="2"/>
        <v>2284000</v>
      </c>
      <c r="F68" s="171"/>
      <c r="G68" s="171"/>
      <c r="H68" s="171"/>
      <c r="I68" s="171"/>
      <c r="J68" s="171"/>
      <c r="K68" s="171"/>
    </row>
    <row r="69" spans="1:11" ht="18" customHeight="1">
      <c r="A69" s="361"/>
      <c r="B69" s="176" t="s">
        <v>411</v>
      </c>
      <c r="C69" s="177" t="s">
        <v>344</v>
      </c>
      <c r="D69" s="178">
        <v>5.0000000000000001E-3</v>
      </c>
      <c r="E69" s="179">
        <f t="shared" si="2"/>
        <v>5710000</v>
      </c>
      <c r="F69" s="171"/>
      <c r="G69" s="171"/>
      <c r="H69" s="171"/>
      <c r="I69" s="171"/>
      <c r="J69" s="171"/>
      <c r="K69" s="171"/>
    </row>
    <row r="70" spans="1:11" ht="18" customHeight="1">
      <c r="A70" s="340"/>
      <c r="B70" s="187" t="s">
        <v>393</v>
      </c>
      <c r="C70" s="188" t="s">
        <v>412</v>
      </c>
      <c r="D70" s="189">
        <f t="shared" ref="D70:E70" si="3">SUM(D11:D69)</f>
        <v>0.95</v>
      </c>
      <c r="E70" s="173">
        <f t="shared" si="3"/>
        <v>1084900000</v>
      </c>
      <c r="F70" s="171"/>
      <c r="G70" s="171"/>
      <c r="H70" s="171"/>
      <c r="I70" s="171"/>
      <c r="J70" s="171"/>
      <c r="K70" s="171"/>
    </row>
    <row r="71" spans="1:11" ht="18" customHeight="1">
      <c r="A71" s="360">
        <v>3</v>
      </c>
      <c r="B71" s="184"/>
      <c r="C71" s="174" t="s">
        <v>346</v>
      </c>
      <c r="D71" s="184"/>
      <c r="E71" s="179"/>
      <c r="F71" s="171"/>
      <c r="G71" s="171"/>
      <c r="H71" s="171"/>
      <c r="I71" s="171"/>
      <c r="J71" s="171"/>
      <c r="K71" s="171"/>
    </row>
    <row r="72" spans="1:11" ht="18" customHeight="1">
      <c r="A72" s="361"/>
      <c r="B72" s="176">
        <v>3.1</v>
      </c>
      <c r="C72" s="177" t="s">
        <v>347</v>
      </c>
      <c r="D72" s="190">
        <v>2.5000000000000001E-2</v>
      </c>
      <c r="E72" s="179">
        <f t="shared" ref="E72:E73" si="4">D72*$E$2</f>
        <v>28550000</v>
      </c>
      <c r="F72" s="171"/>
      <c r="G72" s="171"/>
      <c r="H72" s="171"/>
      <c r="I72" s="171"/>
      <c r="J72" s="171"/>
      <c r="K72" s="171"/>
    </row>
    <row r="73" spans="1:11" ht="18" customHeight="1">
      <c r="A73" s="361"/>
      <c r="B73" s="176">
        <v>3.2</v>
      </c>
      <c r="C73" s="177" t="s">
        <v>348</v>
      </c>
      <c r="D73" s="190">
        <v>5.0000000000000001E-3</v>
      </c>
      <c r="E73" s="179">
        <f t="shared" si="4"/>
        <v>5710000</v>
      </c>
      <c r="F73" s="171"/>
      <c r="G73" s="171"/>
      <c r="H73" s="171"/>
      <c r="I73" s="171"/>
      <c r="J73" s="171"/>
      <c r="K73" s="171"/>
    </row>
    <row r="74" spans="1:11" ht="18" customHeight="1">
      <c r="A74" s="340"/>
      <c r="B74" s="191" t="s">
        <v>393</v>
      </c>
      <c r="C74" s="192" t="s">
        <v>413</v>
      </c>
      <c r="D74" s="193">
        <f t="shared" ref="D74:E74" si="5">SUM(D72:D73)</f>
        <v>3.0000000000000002E-2</v>
      </c>
      <c r="E74" s="194">
        <f t="shared" si="5"/>
        <v>34260000</v>
      </c>
      <c r="F74" s="171"/>
      <c r="G74" s="171"/>
      <c r="H74" s="171"/>
      <c r="I74" s="171"/>
      <c r="J74" s="171"/>
      <c r="K74" s="171"/>
    </row>
    <row r="75" spans="1:11" ht="30" customHeight="1">
      <c r="A75" s="174"/>
      <c r="B75" s="184"/>
      <c r="C75" s="195" t="s">
        <v>414</v>
      </c>
      <c r="D75" s="196">
        <f t="shared" ref="D75:E75" si="6">+D8+D70+D74</f>
        <v>1</v>
      </c>
      <c r="E75" s="197">
        <f t="shared" si="6"/>
        <v>1142000000</v>
      </c>
      <c r="F75" s="171"/>
      <c r="G75" s="171"/>
      <c r="H75" s="171"/>
      <c r="I75" s="171"/>
      <c r="J75" s="171"/>
      <c r="K75" s="171"/>
    </row>
    <row r="76" spans="1:11" ht="18" customHeight="1">
      <c r="A76" s="171"/>
      <c r="B76" s="171"/>
      <c r="C76" s="171"/>
      <c r="D76" s="171"/>
      <c r="E76" s="171"/>
      <c r="F76" s="171"/>
      <c r="G76" s="171"/>
      <c r="H76" s="171"/>
      <c r="I76" s="171"/>
      <c r="J76" s="171"/>
      <c r="K76" s="171"/>
    </row>
    <row r="77" spans="1:11" ht="18" customHeight="1">
      <c r="A77" s="171"/>
      <c r="B77" s="171"/>
      <c r="C77" s="171"/>
      <c r="D77" s="171"/>
      <c r="E77" s="171"/>
      <c r="F77" s="171"/>
      <c r="G77" s="171"/>
      <c r="H77" s="171"/>
      <c r="I77" s="171"/>
      <c r="J77" s="171"/>
      <c r="K77" s="171"/>
    </row>
    <row r="78" spans="1:11" ht="18" customHeight="1">
      <c r="A78" s="171"/>
      <c r="B78" s="171"/>
      <c r="C78" s="171"/>
      <c r="D78" s="171"/>
      <c r="E78" s="171"/>
      <c r="F78" s="171"/>
      <c r="G78" s="171"/>
      <c r="H78" s="171"/>
      <c r="I78" s="171"/>
      <c r="J78" s="171"/>
      <c r="K78" s="171"/>
    </row>
    <row r="79" spans="1:11" ht="18" customHeight="1">
      <c r="A79" s="171"/>
      <c r="B79" s="171"/>
      <c r="C79" s="171"/>
      <c r="D79" s="171"/>
      <c r="E79" s="171"/>
      <c r="F79" s="171"/>
      <c r="G79" s="171"/>
      <c r="H79" s="171"/>
      <c r="I79" s="171"/>
      <c r="J79" s="171"/>
      <c r="K79" s="171"/>
    </row>
    <row r="80" spans="1:11" ht="18" customHeight="1">
      <c r="A80" s="171"/>
      <c r="B80" s="171"/>
      <c r="C80" s="171"/>
      <c r="D80" s="171"/>
      <c r="E80" s="171"/>
      <c r="F80" s="171"/>
      <c r="G80" s="171"/>
      <c r="H80" s="171"/>
      <c r="I80" s="171"/>
      <c r="J80" s="171"/>
      <c r="K80" s="171"/>
    </row>
    <row r="81" spans="1:11" ht="18" customHeight="1">
      <c r="A81" s="171"/>
      <c r="B81" s="171"/>
      <c r="C81" s="171"/>
      <c r="D81" s="171"/>
      <c r="E81" s="171"/>
      <c r="F81" s="171"/>
      <c r="G81" s="171"/>
      <c r="H81" s="171"/>
      <c r="I81" s="171"/>
      <c r="J81" s="171"/>
      <c r="K81" s="171"/>
    </row>
    <row r="82" spans="1:11" ht="18" customHeight="1">
      <c r="A82" s="171"/>
      <c r="B82" s="171"/>
      <c r="C82" s="171"/>
      <c r="D82" s="171"/>
      <c r="E82" s="171"/>
      <c r="F82" s="171"/>
      <c r="G82" s="171"/>
      <c r="H82" s="171"/>
      <c r="I82" s="171"/>
      <c r="J82" s="171"/>
      <c r="K82" s="171"/>
    </row>
    <row r="83" spans="1:11" ht="18" customHeight="1">
      <c r="A83" s="171"/>
      <c r="B83" s="171"/>
      <c r="C83" s="171"/>
      <c r="D83" s="171"/>
      <c r="E83" s="171"/>
      <c r="F83" s="171"/>
      <c r="G83" s="171"/>
      <c r="H83" s="171"/>
      <c r="I83" s="171"/>
      <c r="J83" s="171"/>
      <c r="K83" s="171"/>
    </row>
    <row r="84" spans="1:11" ht="18" customHeight="1">
      <c r="A84" s="171"/>
      <c r="B84" s="171"/>
      <c r="C84" s="171"/>
      <c r="D84" s="171"/>
      <c r="E84" s="171"/>
      <c r="F84" s="171"/>
      <c r="G84" s="171"/>
      <c r="H84" s="171"/>
      <c r="I84" s="171"/>
      <c r="J84" s="171"/>
      <c r="K84" s="171"/>
    </row>
    <row r="85" spans="1:11" ht="18" customHeight="1">
      <c r="A85" s="171"/>
      <c r="B85" s="171"/>
      <c r="C85" s="171"/>
      <c r="D85" s="171"/>
      <c r="E85" s="171"/>
      <c r="F85" s="171"/>
      <c r="G85" s="171"/>
      <c r="H85" s="171"/>
      <c r="I85" s="171"/>
      <c r="J85" s="171"/>
      <c r="K85" s="171"/>
    </row>
    <row r="86" spans="1:11" ht="18" customHeight="1">
      <c r="A86" s="171"/>
      <c r="B86" s="171"/>
      <c r="C86" s="171"/>
      <c r="D86" s="171"/>
      <c r="E86" s="171"/>
      <c r="F86" s="171"/>
      <c r="G86" s="171"/>
      <c r="H86" s="171"/>
      <c r="I86" s="171"/>
      <c r="J86" s="171"/>
      <c r="K86" s="171"/>
    </row>
    <row r="87" spans="1:11" ht="18" customHeight="1">
      <c r="A87" s="171"/>
      <c r="B87" s="171"/>
      <c r="C87" s="171"/>
      <c r="D87" s="171"/>
      <c r="E87" s="171"/>
      <c r="F87" s="171"/>
      <c r="G87" s="171"/>
      <c r="H87" s="171"/>
      <c r="I87" s="171"/>
      <c r="J87" s="171"/>
      <c r="K87" s="171"/>
    </row>
    <row r="88" spans="1:11" ht="18" customHeight="1">
      <c r="A88" s="171"/>
      <c r="B88" s="171"/>
      <c r="C88" s="171"/>
      <c r="D88" s="171"/>
      <c r="E88" s="171"/>
      <c r="F88" s="171"/>
      <c r="G88" s="171"/>
      <c r="H88" s="171"/>
      <c r="I88" s="171"/>
      <c r="J88" s="171"/>
      <c r="K88" s="171"/>
    </row>
    <row r="89" spans="1:11" ht="18" customHeight="1">
      <c r="A89" s="171"/>
      <c r="B89" s="171"/>
      <c r="C89" s="171"/>
      <c r="D89" s="171"/>
      <c r="E89" s="171"/>
      <c r="F89" s="171"/>
      <c r="G89" s="171"/>
      <c r="H89" s="171"/>
      <c r="I89" s="171"/>
      <c r="J89" s="171"/>
      <c r="K89" s="171"/>
    </row>
    <row r="90" spans="1:11" ht="18" customHeight="1">
      <c r="A90" s="171"/>
      <c r="B90" s="171"/>
      <c r="C90" s="171"/>
      <c r="D90" s="171"/>
      <c r="E90" s="171"/>
      <c r="F90" s="171"/>
      <c r="G90" s="171"/>
      <c r="H90" s="171"/>
      <c r="I90" s="171"/>
      <c r="J90" s="171"/>
      <c r="K90" s="171"/>
    </row>
    <row r="91" spans="1:11" ht="18" customHeight="1">
      <c r="A91" s="171"/>
      <c r="B91" s="171"/>
      <c r="C91" s="171"/>
      <c r="D91" s="171"/>
      <c r="E91" s="171"/>
      <c r="F91" s="171"/>
      <c r="G91" s="171"/>
      <c r="H91" s="171"/>
      <c r="I91" s="171"/>
      <c r="J91" s="171"/>
      <c r="K91" s="171"/>
    </row>
    <row r="92" spans="1:11" ht="18" customHeight="1">
      <c r="A92" s="171"/>
      <c r="B92" s="171"/>
      <c r="C92" s="171"/>
      <c r="D92" s="171"/>
      <c r="E92" s="171"/>
      <c r="F92" s="171"/>
      <c r="G92" s="171"/>
      <c r="H92" s="171"/>
      <c r="I92" s="171"/>
      <c r="J92" s="171"/>
      <c r="K92" s="171"/>
    </row>
    <row r="93" spans="1:11" ht="18" customHeight="1">
      <c r="A93" s="171"/>
      <c r="B93" s="171"/>
      <c r="C93" s="171"/>
      <c r="D93" s="171"/>
      <c r="E93" s="171"/>
      <c r="F93" s="171"/>
      <c r="G93" s="171"/>
      <c r="H93" s="171"/>
      <c r="I93" s="171"/>
      <c r="J93" s="171"/>
      <c r="K93" s="171"/>
    </row>
    <row r="94" spans="1:11" ht="18" customHeight="1">
      <c r="A94" s="171"/>
      <c r="B94" s="171"/>
      <c r="C94" s="171"/>
      <c r="D94" s="171"/>
      <c r="E94" s="171"/>
      <c r="F94" s="171"/>
      <c r="G94" s="171"/>
      <c r="H94" s="171"/>
      <c r="I94" s="171"/>
      <c r="J94" s="171"/>
      <c r="K94" s="171"/>
    </row>
    <row r="95" spans="1:11" ht="18" customHeight="1">
      <c r="A95" s="171"/>
      <c r="B95" s="171"/>
      <c r="C95" s="171"/>
      <c r="D95" s="171"/>
      <c r="E95" s="171"/>
      <c r="F95" s="171"/>
      <c r="G95" s="171"/>
      <c r="H95" s="171"/>
      <c r="I95" s="171"/>
      <c r="J95" s="171"/>
      <c r="K95" s="171"/>
    </row>
    <row r="96" spans="1:11" ht="18" customHeight="1">
      <c r="A96" s="171"/>
      <c r="B96" s="171"/>
      <c r="C96" s="171"/>
      <c r="D96" s="171"/>
      <c r="E96" s="171"/>
      <c r="F96" s="171"/>
      <c r="G96" s="171"/>
      <c r="H96" s="171"/>
      <c r="I96" s="171"/>
      <c r="J96" s="171"/>
      <c r="K96" s="171"/>
    </row>
    <row r="97" spans="1:11" ht="18" customHeight="1">
      <c r="A97" s="171"/>
      <c r="B97" s="171"/>
      <c r="C97" s="171"/>
      <c r="D97" s="171"/>
      <c r="E97" s="171"/>
      <c r="F97" s="171"/>
      <c r="G97" s="171"/>
      <c r="H97" s="171"/>
      <c r="I97" s="171"/>
      <c r="J97" s="171"/>
      <c r="K97" s="171"/>
    </row>
    <row r="98" spans="1:11" ht="18" customHeight="1">
      <c r="A98" s="171"/>
      <c r="B98" s="171"/>
      <c r="C98" s="171"/>
      <c r="D98" s="171"/>
      <c r="E98" s="171"/>
      <c r="F98" s="171"/>
      <c r="G98" s="171"/>
      <c r="H98" s="171"/>
      <c r="I98" s="171"/>
      <c r="J98" s="171"/>
      <c r="K98" s="171"/>
    </row>
    <row r="99" spans="1:11" ht="18" customHeight="1">
      <c r="A99" s="171"/>
      <c r="B99" s="171"/>
      <c r="C99" s="171"/>
      <c r="D99" s="171"/>
      <c r="E99" s="171"/>
      <c r="F99" s="171"/>
      <c r="G99" s="171"/>
      <c r="H99" s="171"/>
      <c r="I99" s="171"/>
      <c r="J99" s="171"/>
      <c r="K99" s="171"/>
    </row>
    <row r="100" spans="1:11" ht="18" customHeight="1">
      <c r="A100" s="171"/>
      <c r="B100" s="171"/>
      <c r="C100" s="171"/>
      <c r="D100" s="171"/>
      <c r="E100" s="171"/>
      <c r="F100" s="171"/>
      <c r="G100" s="171"/>
      <c r="H100" s="171"/>
      <c r="I100" s="171"/>
      <c r="J100" s="171"/>
      <c r="K100" s="171"/>
    </row>
  </sheetData>
  <mergeCells count="5">
    <mergeCell ref="A71:A74"/>
    <mergeCell ref="A1:D1"/>
    <mergeCell ref="A2:B2"/>
    <mergeCell ref="A3:A8"/>
    <mergeCell ref="A9:A70"/>
  </mergeCells>
  <printOptions horizontalCentered="1"/>
  <pageMargins left="0.19685039370078741" right="0.11811023622047245" top="0.59055118110236227" bottom="0.98425196850393704" header="0" footer="0"/>
  <pageSetup paperSize="9" scale="70" orientation="portrait"/>
  <headerFooter>
    <oddFooter>&amp;L    For URC Construction (P) Ltd &amp;C&amp;P of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L100"/>
  <sheetViews>
    <sheetView showGridLines="0" workbookViewId="0"/>
  </sheetViews>
  <sheetFormatPr defaultColWidth="14.453125" defaultRowHeight="15" customHeight="1"/>
  <cols>
    <col min="1" max="1" width="5.7265625" customWidth="1"/>
    <col min="2" max="2" width="19.7265625" customWidth="1"/>
    <col min="3" max="4" width="14.7265625" customWidth="1"/>
    <col min="5" max="7" width="12.7265625" customWidth="1"/>
    <col min="8" max="8" width="15.7265625" customWidth="1"/>
    <col min="9" max="9" width="22.7265625" customWidth="1"/>
    <col min="10" max="10" width="9.08984375" customWidth="1"/>
    <col min="11" max="11" width="12.7265625" customWidth="1"/>
    <col min="12" max="12" width="11.26953125" customWidth="1"/>
  </cols>
  <sheetData>
    <row r="1" spans="1:12" ht="14.25" customHeight="1">
      <c r="A1" s="1"/>
      <c r="B1" s="1"/>
      <c r="C1" s="1"/>
      <c r="D1" s="1"/>
      <c r="E1" s="127"/>
      <c r="F1" s="127"/>
      <c r="G1" s="127"/>
      <c r="H1" s="198"/>
      <c r="I1" s="1"/>
      <c r="J1" s="1"/>
      <c r="K1" s="1"/>
      <c r="L1" s="1"/>
    </row>
    <row r="2" spans="1:12" ht="14.25" customHeight="1">
      <c r="A2" s="369" t="s">
        <v>415</v>
      </c>
      <c r="B2" s="345"/>
      <c r="C2" s="345"/>
      <c r="D2" s="345"/>
      <c r="E2" s="345"/>
      <c r="F2" s="345"/>
      <c r="G2" s="345"/>
      <c r="H2" s="345"/>
      <c r="I2" s="345"/>
      <c r="J2" s="1"/>
      <c r="K2" s="1"/>
      <c r="L2" s="1"/>
    </row>
    <row r="3" spans="1:12" ht="14.25" customHeight="1">
      <c r="A3" s="369" t="s">
        <v>416</v>
      </c>
      <c r="B3" s="345"/>
      <c r="C3" s="345"/>
      <c r="D3" s="345"/>
      <c r="E3" s="345"/>
      <c r="F3" s="345"/>
      <c r="G3" s="345"/>
      <c r="H3" s="345"/>
      <c r="I3" s="345"/>
      <c r="J3" s="1"/>
      <c r="K3" s="1"/>
      <c r="L3" s="1"/>
    </row>
    <row r="4" spans="1:12" ht="21" customHeight="1">
      <c r="A4" s="370" t="str">
        <f>BOQ!B4</f>
        <v>PROJECT NAME : Design &amp; Construction of Maa Samaleswari Temple Area Under Samalei Plan on Lumpsum Turnkey Basis</v>
      </c>
      <c r="B4" s="345"/>
      <c r="C4" s="345"/>
      <c r="D4" s="345"/>
      <c r="E4" s="345"/>
      <c r="F4" s="345"/>
      <c r="G4" s="345"/>
      <c r="H4" s="345"/>
      <c r="I4" s="345"/>
      <c r="J4" s="1"/>
      <c r="K4" s="1"/>
      <c r="L4" s="1"/>
    </row>
    <row r="5" spans="1:12" ht="19.5" customHeight="1">
      <c r="A5" s="371" t="s">
        <v>417</v>
      </c>
      <c r="B5" s="372"/>
      <c r="C5" s="372"/>
      <c r="D5" s="372"/>
      <c r="E5" s="372"/>
      <c r="F5" s="372"/>
      <c r="G5" s="372"/>
      <c r="H5" s="372"/>
      <c r="I5" s="372"/>
      <c r="J5" s="1"/>
      <c r="K5" s="1"/>
      <c r="L5" s="1"/>
    </row>
    <row r="6" spans="1:12" ht="15" customHeight="1">
      <c r="A6" s="349" t="s">
        <v>418</v>
      </c>
      <c r="B6" s="339" t="s">
        <v>419</v>
      </c>
      <c r="C6" s="339" t="s">
        <v>420</v>
      </c>
      <c r="D6" s="346" t="s">
        <v>421</v>
      </c>
      <c r="E6" s="363" t="s">
        <v>422</v>
      </c>
      <c r="F6" s="364"/>
      <c r="G6" s="347"/>
      <c r="H6" s="373" t="s">
        <v>423</v>
      </c>
      <c r="I6" s="365" t="s">
        <v>14</v>
      </c>
      <c r="J6" s="1"/>
      <c r="K6" s="1"/>
      <c r="L6" s="1"/>
    </row>
    <row r="7" spans="1:12" ht="15" customHeight="1">
      <c r="A7" s="350"/>
      <c r="B7" s="340"/>
      <c r="C7" s="340"/>
      <c r="D7" s="340"/>
      <c r="E7" s="199" t="s">
        <v>424</v>
      </c>
      <c r="F7" s="199" t="s">
        <v>425</v>
      </c>
      <c r="G7" s="199" t="s">
        <v>426</v>
      </c>
      <c r="H7" s="340"/>
      <c r="I7" s="343"/>
      <c r="J7" s="200"/>
      <c r="K7" s="200"/>
      <c r="L7" s="200"/>
    </row>
    <row r="8" spans="1:12" ht="4.5" customHeight="1">
      <c r="A8" s="201"/>
      <c r="B8" s="202"/>
      <c r="C8" s="202"/>
      <c r="D8" s="203"/>
      <c r="E8" s="202"/>
      <c r="F8" s="202"/>
      <c r="G8" s="202"/>
      <c r="H8" s="204"/>
      <c r="I8" s="205"/>
      <c r="J8" s="200"/>
      <c r="K8" s="200"/>
      <c r="L8" s="200"/>
    </row>
    <row r="9" spans="1:12" ht="19.5" customHeight="1">
      <c r="A9" s="206">
        <v>1</v>
      </c>
      <c r="B9" s="207" t="s">
        <v>427</v>
      </c>
      <c r="C9" s="208">
        <v>114200000</v>
      </c>
      <c r="D9" s="208" t="e">
        <f>ROUND((#REF!),0)</f>
        <v>#REF!</v>
      </c>
      <c r="E9" s="209">
        <v>44781</v>
      </c>
      <c r="F9" s="209">
        <v>44804</v>
      </c>
      <c r="G9" s="210">
        <f>(F9-E9)+1</f>
        <v>24</v>
      </c>
      <c r="H9" s="211" t="e">
        <f t="shared" ref="H9:H26" si="0">(C9-D9)*(10%)/365*G9</f>
        <v>#REF!</v>
      </c>
      <c r="I9" s="212"/>
      <c r="J9" s="1"/>
      <c r="K9" s="3"/>
      <c r="L9" s="1"/>
    </row>
    <row r="10" spans="1:12" ht="19.5" hidden="1" customHeight="1">
      <c r="A10" s="213">
        <v>2</v>
      </c>
      <c r="B10" s="214" t="s">
        <v>428</v>
      </c>
      <c r="C10" s="215" t="e">
        <f t="shared" ref="C10:C26" si="1">C9-D9</f>
        <v>#REF!</v>
      </c>
      <c r="D10" s="216"/>
      <c r="E10" s="217"/>
      <c r="F10" s="217"/>
      <c r="G10" s="218"/>
      <c r="H10" s="211" t="e">
        <f t="shared" si="0"/>
        <v>#REF!</v>
      </c>
      <c r="I10" s="219"/>
      <c r="J10" s="1"/>
      <c r="K10" s="1"/>
      <c r="L10" s="1"/>
    </row>
    <row r="11" spans="1:12" ht="19.5" hidden="1" customHeight="1">
      <c r="A11" s="213">
        <v>3</v>
      </c>
      <c r="B11" s="214" t="s">
        <v>429</v>
      </c>
      <c r="C11" s="215" t="e">
        <f t="shared" si="1"/>
        <v>#REF!</v>
      </c>
      <c r="D11" s="216"/>
      <c r="E11" s="217"/>
      <c r="F11" s="217"/>
      <c r="G11" s="218"/>
      <c r="H11" s="211" t="e">
        <f t="shared" si="0"/>
        <v>#REF!</v>
      </c>
      <c r="I11" s="219"/>
      <c r="J11" s="1"/>
      <c r="K11" s="1"/>
      <c r="L11" s="1"/>
    </row>
    <row r="12" spans="1:12" ht="19.5" hidden="1" customHeight="1">
      <c r="A12" s="213">
        <v>4</v>
      </c>
      <c r="B12" s="214" t="s">
        <v>430</v>
      </c>
      <c r="C12" s="215" t="e">
        <f t="shared" si="1"/>
        <v>#REF!</v>
      </c>
      <c r="D12" s="216"/>
      <c r="E12" s="217"/>
      <c r="F12" s="217"/>
      <c r="G12" s="218"/>
      <c r="H12" s="211" t="e">
        <f t="shared" si="0"/>
        <v>#REF!</v>
      </c>
      <c r="I12" s="219"/>
      <c r="J12" s="1"/>
      <c r="K12" s="1"/>
      <c r="L12" s="1"/>
    </row>
    <row r="13" spans="1:12" ht="19.5" hidden="1" customHeight="1">
      <c r="A13" s="213">
        <v>5</v>
      </c>
      <c r="B13" s="214" t="s">
        <v>431</v>
      </c>
      <c r="C13" s="215" t="e">
        <f t="shared" si="1"/>
        <v>#REF!</v>
      </c>
      <c r="D13" s="216"/>
      <c r="E13" s="217"/>
      <c r="F13" s="217"/>
      <c r="G13" s="218"/>
      <c r="H13" s="211" t="e">
        <f t="shared" si="0"/>
        <v>#REF!</v>
      </c>
      <c r="I13" s="219"/>
      <c r="J13" s="1"/>
      <c r="K13" s="1"/>
      <c r="L13" s="1"/>
    </row>
    <row r="14" spans="1:12" ht="19.5" hidden="1" customHeight="1">
      <c r="A14" s="213">
        <v>6</v>
      </c>
      <c r="B14" s="214" t="s">
        <v>432</v>
      </c>
      <c r="C14" s="215" t="e">
        <f t="shared" si="1"/>
        <v>#REF!</v>
      </c>
      <c r="D14" s="216"/>
      <c r="E14" s="217"/>
      <c r="F14" s="217"/>
      <c r="G14" s="218"/>
      <c r="H14" s="211" t="e">
        <f t="shared" si="0"/>
        <v>#REF!</v>
      </c>
      <c r="I14" s="219"/>
      <c r="J14" s="1"/>
      <c r="K14" s="1"/>
      <c r="L14" s="1"/>
    </row>
    <row r="15" spans="1:12" ht="19.5" hidden="1" customHeight="1">
      <c r="A15" s="213">
        <v>7</v>
      </c>
      <c r="B15" s="214" t="s">
        <v>433</v>
      </c>
      <c r="C15" s="215" t="e">
        <f t="shared" si="1"/>
        <v>#REF!</v>
      </c>
      <c r="D15" s="216"/>
      <c r="E15" s="217"/>
      <c r="F15" s="217"/>
      <c r="G15" s="218"/>
      <c r="H15" s="211" t="e">
        <f t="shared" si="0"/>
        <v>#REF!</v>
      </c>
      <c r="I15" s="219"/>
      <c r="J15" s="1"/>
      <c r="K15" s="1"/>
      <c r="L15" s="1"/>
    </row>
    <row r="16" spans="1:12" ht="19.5" hidden="1" customHeight="1">
      <c r="A16" s="213">
        <v>8</v>
      </c>
      <c r="B16" s="214" t="s">
        <v>434</v>
      </c>
      <c r="C16" s="215" t="e">
        <f t="shared" si="1"/>
        <v>#REF!</v>
      </c>
      <c r="D16" s="216"/>
      <c r="E16" s="217"/>
      <c r="F16" s="217"/>
      <c r="G16" s="218"/>
      <c r="H16" s="211" t="e">
        <f t="shared" si="0"/>
        <v>#REF!</v>
      </c>
      <c r="I16" s="219"/>
      <c r="J16" s="1"/>
      <c r="K16" s="1"/>
      <c r="L16" s="1"/>
    </row>
    <row r="17" spans="1:12" ht="19.5" hidden="1" customHeight="1">
      <c r="A17" s="213">
        <v>9</v>
      </c>
      <c r="B17" s="214" t="s">
        <v>435</v>
      </c>
      <c r="C17" s="215" t="e">
        <f t="shared" si="1"/>
        <v>#REF!</v>
      </c>
      <c r="D17" s="216"/>
      <c r="E17" s="217"/>
      <c r="F17" s="217"/>
      <c r="G17" s="218"/>
      <c r="H17" s="211" t="e">
        <f t="shared" si="0"/>
        <v>#REF!</v>
      </c>
      <c r="I17" s="219"/>
      <c r="J17" s="1"/>
      <c r="K17" s="1"/>
      <c r="L17" s="1"/>
    </row>
    <row r="18" spans="1:12" ht="19.5" hidden="1" customHeight="1">
      <c r="A18" s="213">
        <v>10</v>
      </c>
      <c r="B18" s="214" t="s">
        <v>436</v>
      </c>
      <c r="C18" s="215" t="e">
        <f t="shared" si="1"/>
        <v>#REF!</v>
      </c>
      <c r="D18" s="216"/>
      <c r="E18" s="217"/>
      <c r="F18" s="217"/>
      <c r="G18" s="218"/>
      <c r="H18" s="211" t="e">
        <f t="shared" si="0"/>
        <v>#REF!</v>
      </c>
      <c r="I18" s="219"/>
      <c r="J18" s="1"/>
      <c r="K18" s="1"/>
      <c r="L18" s="1"/>
    </row>
    <row r="19" spans="1:12" ht="19.5" hidden="1" customHeight="1">
      <c r="A19" s="213">
        <v>11</v>
      </c>
      <c r="B19" s="214" t="s">
        <v>437</v>
      </c>
      <c r="C19" s="215" t="e">
        <f t="shared" si="1"/>
        <v>#REF!</v>
      </c>
      <c r="D19" s="216"/>
      <c r="E19" s="217"/>
      <c r="F19" s="217"/>
      <c r="G19" s="218"/>
      <c r="H19" s="211" t="e">
        <f t="shared" si="0"/>
        <v>#REF!</v>
      </c>
      <c r="I19" s="219"/>
      <c r="J19" s="1"/>
      <c r="K19" s="1"/>
      <c r="L19" s="1"/>
    </row>
    <row r="20" spans="1:12" ht="19.5" hidden="1" customHeight="1">
      <c r="A20" s="213">
        <v>12</v>
      </c>
      <c r="B20" s="214" t="s">
        <v>438</v>
      </c>
      <c r="C20" s="215" t="e">
        <f t="shared" si="1"/>
        <v>#REF!</v>
      </c>
      <c r="D20" s="216"/>
      <c r="E20" s="217"/>
      <c r="F20" s="217"/>
      <c r="G20" s="218"/>
      <c r="H20" s="211" t="e">
        <f t="shared" si="0"/>
        <v>#REF!</v>
      </c>
      <c r="I20" s="219"/>
      <c r="J20" s="1"/>
      <c r="K20" s="1"/>
      <c r="L20" s="1"/>
    </row>
    <row r="21" spans="1:12" ht="19.5" hidden="1" customHeight="1">
      <c r="A21" s="213">
        <v>13</v>
      </c>
      <c r="B21" s="214" t="s">
        <v>439</v>
      </c>
      <c r="C21" s="215" t="e">
        <f t="shared" si="1"/>
        <v>#REF!</v>
      </c>
      <c r="D21" s="216"/>
      <c r="E21" s="217"/>
      <c r="F21" s="217"/>
      <c r="G21" s="218"/>
      <c r="H21" s="211" t="e">
        <f t="shared" si="0"/>
        <v>#REF!</v>
      </c>
      <c r="I21" s="219"/>
      <c r="J21" s="1"/>
      <c r="K21" s="1"/>
      <c r="L21" s="1"/>
    </row>
    <row r="22" spans="1:12" ht="19.5" hidden="1" customHeight="1">
      <c r="A22" s="213">
        <v>14</v>
      </c>
      <c r="B22" s="214" t="s">
        <v>440</v>
      </c>
      <c r="C22" s="215" t="e">
        <f t="shared" si="1"/>
        <v>#REF!</v>
      </c>
      <c r="D22" s="216"/>
      <c r="E22" s="217"/>
      <c r="F22" s="217"/>
      <c r="G22" s="218"/>
      <c r="H22" s="211" t="e">
        <f t="shared" si="0"/>
        <v>#REF!</v>
      </c>
      <c r="I22" s="219"/>
      <c r="J22" s="1"/>
      <c r="K22" s="1"/>
      <c r="L22" s="1"/>
    </row>
    <row r="23" spans="1:12" ht="19.5" hidden="1" customHeight="1">
      <c r="A23" s="213">
        <v>15</v>
      </c>
      <c r="B23" s="214" t="s">
        <v>441</v>
      </c>
      <c r="C23" s="215" t="e">
        <f t="shared" si="1"/>
        <v>#REF!</v>
      </c>
      <c r="D23" s="216"/>
      <c r="E23" s="217"/>
      <c r="F23" s="217"/>
      <c r="G23" s="218"/>
      <c r="H23" s="211" t="e">
        <f t="shared" si="0"/>
        <v>#REF!</v>
      </c>
      <c r="I23" s="219"/>
      <c r="J23" s="1"/>
      <c r="K23" s="1"/>
      <c r="L23" s="1"/>
    </row>
    <row r="24" spans="1:12" ht="19.5" hidden="1" customHeight="1">
      <c r="A24" s="213">
        <v>16</v>
      </c>
      <c r="B24" s="214" t="s">
        <v>442</v>
      </c>
      <c r="C24" s="215" t="e">
        <f t="shared" si="1"/>
        <v>#REF!</v>
      </c>
      <c r="D24" s="216"/>
      <c r="E24" s="217"/>
      <c r="F24" s="217"/>
      <c r="G24" s="218"/>
      <c r="H24" s="211" t="e">
        <f t="shared" si="0"/>
        <v>#REF!</v>
      </c>
      <c r="I24" s="219"/>
      <c r="J24" s="1"/>
      <c r="K24" s="1"/>
      <c r="L24" s="1"/>
    </row>
    <row r="25" spans="1:12" ht="19.5" hidden="1" customHeight="1">
      <c r="A25" s="213">
        <v>17</v>
      </c>
      <c r="B25" s="214" t="s">
        <v>443</v>
      </c>
      <c r="C25" s="215" t="e">
        <f t="shared" si="1"/>
        <v>#REF!</v>
      </c>
      <c r="D25" s="216"/>
      <c r="E25" s="217"/>
      <c r="F25" s="217"/>
      <c r="G25" s="218"/>
      <c r="H25" s="211" t="e">
        <f t="shared" si="0"/>
        <v>#REF!</v>
      </c>
      <c r="I25" s="219"/>
      <c r="J25" s="1"/>
      <c r="K25" s="1"/>
      <c r="L25" s="1"/>
    </row>
    <row r="26" spans="1:12" ht="19.5" hidden="1" customHeight="1">
      <c r="A26" s="213">
        <v>18</v>
      </c>
      <c r="B26" s="214" t="s">
        <v>444</v>
      </c>
      <c r="C26" s="215" t="e">
        <f t="shared" si="1"/>
        <v>#REF!</v>
      </c>
      <c r="D26" s="216"/>
      <c r="E26" s="217"/>
      <c r="F26" s="217"/>
      <c r="G26" s="218"/>
      <c r="H26" s="211" t="e">
        <f t="shared" si="0"/>
        <v>#REF!</v>
      </c>
      <c r="I26" s="219"/>
      <c r="J26" s="1"/>
      <c r="K26" s="1"/>
      <c r="L26" s="1"/>
    </row>
    <row r="27" spans="1:12" ht="19.5" customHeight="1">
      <c r="A27" s="213"/>
      <c r="B27" s="214"/>
      <c r="C27" s="215"/>
      <c r="D27" s="216"/>
      <c r="E27" s="217"/>
      <c r="F27" s="217"/>
      <c r="G27" s="218"/>
      <c r="H27" s="220"/>
      <c r="I27" s="219"/>
      <c r="J27" s="1"/>
      <c r="K27" s="1"/>
      <c r="L27" s="1"/>
    </row>
    <row r="28" spans="1:12" ht="19.5" customHeight="1">
      <c r="A28" s="366" t="s">
        <v>445</v>
      </c>
      <c r="B28" s="367"/>
      <c r="C28" s="367"/>
      <c r="D28" s="367"/>
      <c r="E28" s="367"/>
      <c r="F28" s="367"/>
      <c r="G28" s="368"/>
      <c r="H28" s="221" t="e">
        <f>SUM(H9:H27)</f>
        <v>#REF!</v>
      </c>
      <c r="I28" s="222"/>
      <c r="J28" s="7"/>
      <c r="K28" s="7"/>
      <c r="L28" s="7"/>
    </row>
    <row r="29" spans="1:12" ht="14.25" customHeight="1">
      <c r="A29" s="1"/>
      <c r="B29" s="1"/>
      <c r="C29" s="1"/>
      <c r="D29" s="1"/>
      <c r="E29" s="127"/>
      <c r="F29" s="127"/>
      <c r="G29" s="127"/>
      <c r="H29" s="198"/>
      <c r="I29" s="1"/>
      <c r="J29" s="1"/>
      <c r="K29" s="1"/>
      <c r="L29" s="1"/>
    </row>
    <row r="30" spans="1:12" ht="14.25" customHeight="1">
      <c r="A30" s="1"/>
      <c r="B30" s="1"/>
      <c r="C30" s="1"/>
      <c r="D30" s="1"/>
      <c r="E30" s="127"/>
      <c r="F30" s="127"/>
      <c r="G30" s="127"/>
      <c r="H30" s="198"/>
      <c r="I30" s="1"/>
      <c r="J30" s="1"/>
      <c r="K30" s="1"/>
      <c r="L30" s="1"/>
    </row>
    <row r="31" spans="1:12" ht="14.25" customHeight="1">
      <c r="A31" s="1"/>
      <c r="B31" s="1"/>
      <c r="C31" s="1"/>
      <c r="D31" s="223"/>
      <c r="E31" s="127"/>
      <c r="F31" s="127"/>
      <c r="G31" s="127"/>
      <c r="H31" s="198"/>
      <c r="I31" s="1"/>
      <c r="J31" s="1"/>
      <c r="K31" s="1"/>
      <c r="L31" s="1"/>
    </row>
    <row r="32" spans="1:12" ht="14.25" customHeight="1">
      <c r="A32" s="1"/>
      <c r="B32" s="1"/>
      <c r="C32" s="1"/>
      <c r="D32" s="1"/>
      <c r="E32" s="127"/>
      <c r="F32" s="127"/>
      <c r="G32" s="127"/>
      <c r="H32" s="198"/>
      <c r="I32" s="1"/>
      <c r="J32" s="1"/>
      <c r="K32" s="223"/>
      <c r="L32" s="1"/>
    </row>
    <row r="33" spans="1:12" ht="14.25" customHeight="1">
      <c r="A33" s="1"/>
      <c r="B33" s="1"/>
      <c r="C33" s="1"/>
      <c r="D33" s="1"/>
      <c r="E33" s="127"/>
      <c r="F33" s="127"/>
      <c r="G33" s="127"/>
      <c r="H33" s="198"/>
      <c r="I33" s="1"/>
      <c r="J33" s="1"/>
      <c r="K33" s="1"/>
      <c r="L33" s="1"/>
    </row>
    <row r="34" spans="1:12" ht="14.25" customHeight="1">
      <c r="A34" s="1"/>
      <c r="B34" s="1"/>
      <c r="C34" s="1"/>
      <c r="D34" s="1"/>
      <c r="E34" s="127"/>
      <c r="F34" s="127"/>
      <c r="G34" s="127"/>
      <c r="H34" s="198"/>
      <c r="I34" s="1"/>
      <c r="J34" s="1"/>
      <c r="K34" s="1"/>
      <c r="L34" s="1"/>
    </row>
    <row r="35" spans="1:12" ht="14.25" customHeight="1">
      <c r="A35" s="1"/>
      <c r="B35" s="1"/>
      <c r="C35" s="1"/>
      <c r="D35" s="1"/>
      <c r="E35" s="127"/>
      <c r="F35" s="127"/>
      <c r="G35" s="127"/>
      <c r="H35" s="198"/>
      <c r="I35" s="1"/>
      <c r="J35" s="1"/>
      <c r="K35" s="1"/>
      <c r="L35" s="1"/>
    </row>
    <row r="36" spans="1:12" ht="14.25" customHeight="1">
      <c r="A36" s="1"/>
      <c r="B36" s="1"/>
      <c r="C36" s="1"/>
      <c r="D36" s="1"/>
      <c r="E36" s="127"/>
      <c r="F36" s="127"/>
      <c r="G36" s="127"/>
      <c r="H36" s="198"/>
      <c r="I36" s="1"/>
      <c r="J36" s="1"/>
      <c r="K36" s="1"/>
      <c r="L36" s="1"/>
    </row>
    <row r="37" spans="1:12" ht="14.25" customHeight="1">
      <c r="A37" s="1"/>
      <c r="B37" s="1"/>
      <c r="C37" s="1"/>
      <c r="D37" s="1"/>
      <c r="E37" s="127"/>
      <c r="F37" s="127"/>
      <c r="G37" s="127"/>
      <c r="H37" s="198"/>
      <c r="I37" s="1"/>
      <c r="J37" s="1"/>
      <c r="K37" s="1"/>
      <c r="L37" s="1"/>
    </row>
    <row r="38" spans="1:12" ht="14.25" customHeight="1">
      <c r="A38" s="1"/>
      <c r="B38" s="1"/>
      <c r="C38" s="1"/>
      <c r="D38" s="1"/>
      <c r="E38" s="127"/>
      <c r="F38" s="127"/>
      <c r="G38" s="127"/>
      <c r="H38" s="198"/>
      <c r="I38" s="1"/>
      <c r="J38" s="1"/>
      <c r="K38" s="1"/>
      <c r="L38" s="1"/>
    </row>
    <row r="39" spans="1:12" ht="14.25" customHeight="1">
      <c r="A39" s="1"/>
      <c r="B39" s="1"/>
      <c r="C39" s="1"/>
      <c r="D39" s="1"/>
      <c r="E39" s="127"/>
      <c r="F39" s="127"/>
      <c r="G39" s="127"/>
      <c r="H39" s="198"/>
      <c r="I39" s="1"/>
      <c r="J39" s="1"/>
      <c r="K39" s="1"/>
      <c r="L39" s="1"/>
    </row>
    <row r="40" spans="1:12" ht="14.25" customHeight="1">
      <c r="A40" s="1"/>
      <c r="B40" s="1"/>
      <c r="C40" s="1"/>
      <c r="D40" s="1"/>
      <c r="E40" s="127"/>
      <c r="F40" s="127"/>
      <c r="G40" s="127"/>
      <c r="H40" s="198"/>
      <c r="I40" s="1"/>
      <c r="J40" s="1"/>
      <c r="K40" s="1"/>
      <c r="L40" s="1"/>
    </row>
    <row r="41" spans="1:12" ht="14.25" customHeight="1">
      <c r="A41" s="1"/>
      <c r="B41" s="1"/>
      <c r="C41" s="1"/>
      <c r="D41" s="1"/>
      <c r="E41" s="127"/>
      <c r="F41" s="127"/>
      <c r="G41" s="127"/>
      <c r="H41" s="198"/>
      <c r="I41" s="1"/>
      <c r="J41" s="1"/>
      <c r="K41" s="1"/>
      <c r="L41" s="1"/>
    </row>
    <row r="42" spans="1:12" ht="14.25" customHeight="1">
      <c r="A42" s="1"/>
      <c r="B42" s="1"/>
      <c r="C42" s="1"/>
      <c r="D42" s="1"/>
      <c r="E42" s="127"/>
      <c r="F42" s="127"/>
      <c r="G42" s="127"/>
      <c r="H42" s="198"/>
      <c r="I42" s="1"/>
      <c r="J42" s="1"/>
      <c r="K42" s="1"/>
      <c r="L42" s="1"/>
    </row>
    <row r="43" spans="1:12" ht="14.25" customHeight="1">
      <c r="A43" s="1"/>
      <c r="B43" s="1"/>
      <c r="C43" s="1"/>
      <c r="D43" s="1"/>
      <c r="E43" s="127"/>
      <c r="F43" s="127"/>
      <c r="G43" s="127"/>
      <c r="H43" s="198"/>
      <c r="I43" s="1"/>
      <c r="J43" s="1"/>
      <c r="K43" s="1"/>
      <c r="L43" s="1"/>
    </row>
    <row r="44" spans="1:12" ht="14.25" customHeight="1">
      <c r="A44" s="1"/>
      <c r="B44" s="1"/>
      <c r="C44" s="1"/>
      <c r="D44" s="1"/>
      <c r="E44" s="127"/>
      <c r="F44" s="127"/>
      <c r="G44" s="127"/>
      <c r="H44" s="198"/>
      <c r="I44" s="1"/>
      <c r="J44" s="1"/>
      <c r="K44" s="1"/>
      <c r="L44" s="1"/>
    </row>
    <row r="45" spans="1:12" ht="14.25" customHeight="1">
      <c r="A45" s="1"/>
      <c r="B45" s="1"/>
      <c r="C45" s="1"/>
      <c r="D45" s="1"/>
      <c r="E45" s="127"/>
      <c r="F45" s="127"/>
      <c r="G45" s="127"/>
      <c r="H45" s="198"/>
      <c r="I45" s="1"/>
      <c r="J45" s="1"/>
      <c r="K45" s="1"/>
      <c r="L45" s="1"/>
    </row>
    <row r="46" spans="1:12" ht="14.25" customHeight="1">
      <c r="A46" s="1"/>
      <c r="B46" s="1"/>
      <c r="C46" s="1"/>
      <c r="D46" s="1"/>
      <c r="E46" s="127"/>
      <c r="F46" s="127"/>
      <c r="G46" s="127"/>
      <c r="H46" s="198"/>
      <c r="I46" s="1"/>
      <c r="J46" s="1"/>
      <c r="K46" s="1"/>
      <c r="L46" s="1"/>
    </row>
    <row r="47" spans="1:12" ht="14.25" customHeight="1">
      <c r="A47" s="1"/>
      <c r="B47" s="1"/>
      <c r="C47" s="1"/>
      <c r="D47" s="1"/>
      <c r="E47" s="127"/>
      <c r="F47" s="127"/>
      <c r="G47" s="127"/>
      <c r="H47" s="198"/>
      <c r="I47" s="1"/>
      <c r="J47" s="1"/>
      <c r="K47" s="1"/>
      <c r="L47" s="1"/>
    </row>
    <row r="48" spans="1:12" ht="14.25" customHeight="1">
      <c r="A48" s="1"/>
      <c r="B48" s="1"/>
      <c r="C48" s="1"/>
      <c r="D48" s="1"/>
      <c r="E48" s="127"/>
      <c r="F48" s="127"/>
      <c r="G48" s="127"/>
      <c r="H48" s="198"/>
      <c r="I48" s="1"/>
      <c r="J48" s="1"/>
      <c r="K48" s="1"/>
      <c r="L48" s="1"/>
    </row>
    <row r="49" spans="1:12" ht="14.25" customHeight="1">
      <c r="A49" s="1"/>
      <c r="B49" s="1"/>
      <c r="C49" s="1"/>
      <c r="D49" s="1"/>
      <c r="E49" s="127"/>
      <c r="F49" s="127"/>
      <c r="G49" s="127"/>
      <c r="H49" s="198"/>
      <c r="I49" s="1"/>
      <c r="J49" s="1"/>
      <c r="K49" s="1"/>
      <c r="L49" s="1"/>
    </row>
    <row r="50" spans="1:12" ht="14.25" customHeight="1">
      <c r="A50" s="1"/>
      <c r="B50" s="1"/>
      <c r="C50" s="1"/>
      <c r="D50" s="1"/>
      <c r="E50" s="127"/>
      <c r="F50" s="127"/>
      <c r="G50" s="127"/>
      <c r="H50" s="198"/>
      <c r="I50" s="1"/>
      <c r="J50" s="1"/>
      <c r="K50" s="1"/>
      <c r="L50" s="1"/>
    </row>
    <row r="51" spans="1:12" ht="14.25" customHeight="1">
      <c r="A51" s="1"/>
      <c r="B51" s="1"/>
      <c r="C51" s="1"/>
      <c r="D51" s="1"/>
      <c r="E51" s="127"/>
      <c r="F51" s="127"/>
      <c r="G51" s="127"/>
      <c r="H51" s="198"/>
      <c r="I51" s="1"/>
      <c r="J51" s="1"/>
      <c r="K51" s="1"/>
      <c r="L51" s="1"/>
    </row>
    <row r="52" spans="1:12" ht="14.25" customHeight="1">
      <c r="A52" s="1"/>
      <c r="B52" s="1"/>
      <c r="C52" s="1"/>
      <c r="D52" s="1"/>
      <c r="E52" s="127"/>
      <c r="F52" s="127"/>
      <c r="G52" s="127"/>
      <c r="H52" s="198"/>
      <c r="I52" s="1"/>
      <c r="J52" s="1"/>
      <c r="K52" s="1"/>
      <c r="L52" s="1"/>
    </row>
    <row r="53" spans="1:12" ht="14.25" customHeight="1">
      <c r="A53" s="1"/>
      <c r="B53" s="1"/>
      <c r="C53" s="1"/>
      <c r="D53" s="1"/>
      <c r="E53" s="127"/>
      <c r="F53" s="127"/>
      <c r="G53" s="127"/>
      <c r="H53" s="198"/>
      <c r="I53" s="1"/>
      <c r="J53" s="1"/>
      <c r="K53" s="1"/>
      <c r="L53" s="1"/>
    </row>
    <row r="54" spans="1:12" ht="14.25" customHeight="1">
      <c r="A54" s="1"/>
      <c r="B54" s="1"/>
      <c r="C54" s="1"/>
      <c r="D54" s="1"/>
      <c r="E54" s="127"/>
      <c r="F54" s="127"/>
      <c r="G54" s="127"/>
      <c r="H54" s="198"/>
      <c r="I54" s="1"/>
      <c r="J54" s="1"/>
      <c r="K54" s="1"/>
      <c r="L54" s="1"/>
    </row>
    <row r="55" spans="1:12" ht="14.25" customHeight="1">
      <c r="A55" s="1"/>
      <c r="B55" s="1"/>
      <c r="C55" s="1"/>
      <c r="D55" s="1"/>
      <c r="E55" s="127"/>
      <c r="F55" s="127"/>
      <c r="G55" s="127"/>
      <c r="H55" s="198"/>
      <c r="I55" s="1"/>
      <c r="J55" s="1"/>
      <c r="K55" s="1"/>
      <c r="L55" s="1"/>
    </row>
    <row r="56" spans="1:12" ht="14.25" customHeight="1">
      <c r="A56" s="1"/>
      <c r="B56" s="1"/>
      <c r="C56" s="1"/>
      <c r="D56" s="1"/>
      <c r="E56" s="127"/>
      <c r="F56" s="127"/>
      <c r="G56" s="127"/>
      <c r="H56" s="198"/>
      <c r="I56" s="1"/>
      <c r="J56" s="1"/>
      <c r="K56" s="1"/>
      <c r="L56" s="1"/>
    </row>
    <row r="57" spans="1:12" ht="14.25" customHeight="1">
      <c r="A57" s="1"/>
      <c r="B57" s="1"/>
      <c r="C57" s="1"/>
      <c r="D57" s="1"/>
      <c r="E57" s="127"/>
      <c r="F57" s="127"/>
      <c r="G57" s="127"/>
      <c r="H57" s="198"/>
      <c r="I57" s="1"/>
      <c r="J57" s="1"/>
      <c r="K57" s="1"/>
      <c r="L57" s="1"/>
    </row>
    <row r="58" spans="1:12" ht="14.25" customHeight="1">
      <c r="A58" s="1"/>
      <c r="B58" s="1"/>
      <c r="C58" s="1"/>
      <c r="D58" s="1"/>
      <c r="E58" s="127"/>
      <c r="F58" s="127"/>
      <c r="G58" s="127"/>
      <c r="H58" s="198"/>
      <c r="I58" s="1"/>
      <c r="J58" s="1"/>
      <c r="K58" s="1"/>
      <c r="L58" s="1"/>
    </row>
    <row r="59" spans="1:12" ht="14.25" customHeight="1">
      <c r="A59" s="1"/>
      <c r="B59" s="1"/>
      <c r="C59" s="1"/>
      <c r="D59" s="1"/>
      <c r="E59" s="127"/>
      <c r="F59" s="127"/>
      <c r="G59" s="127"/>
      <c r="H59" s="198"/>
      <c r="I59" s="1"/>
      <c r="J59" s="1"/>
      <c r="K59" s="1"/>
      <c r="L59" s="1"/>
    </row>
    <row r="60" spans="1:12" ht="14.25" customHeight="1">
      <c r="A60" s="1"/>
      <c r="B60" s="1"/>
      <c r="C60" s="1"/>
      <c r="D60" s="1"/>
      <c r="E60" s="127"/>
      <c r="F60" s="127"/>
      <c r="G60" s="127"/>
      <c r="H60" s="198"/>
      <c r="I60" s="1"/>
      <c r="J60" s="1"/>
      <c r="K60" s="1"/>
      <c r="L60" s="1"/>
    </row>
    <row r="61" spans="1:12" ht="14.25" customHeight="1">
      <c r="A61" s="1"/>
      <c r="B61" s="1"/>
      <c r="C61" s="1"/>
      <c r="D61" s="1"/>
      <c r="E61" s="127"/>
      <c r="F61" s="127"/>
      <c r="G61" s="127"/>
      <c r="H61" s="198"/>
      <c r="I61" s="1"/>
      <c r="J61" s="1"/>
      <c r="K61" s="1"/>
      <c r="L61" s="1"/>
    </row>
    <row r="62" spans="1:12" ht="14.25" customHeight="1">
      <c r="A62" s="1"/>
      <c r="B62" s="1"/>
      <c r="C62" s="1"/>
      <c r="D62" s="1"/>
      <c r="E62" s="127"/>
      <c r="F62" s="127"/>
      <c r="G62" s="127"/>
      <c r="H62" s="198"/>
      <c r="I62" s="1"/>
      <c r="J62" s="1"/>
      <c r="K62" s="1"/>
      <c r="L62" s="1"/>
    </row>
    <row r="63" spans="1:12" ht="14.25" customHeight="1">
      <c r="A63" s="1"/>
      <c r="B63" s="1"/>
      <c r="C63" s="1"/>
      <c r="D63" s="1"/>
      <c r="E63" s="127"/>
      <c r="F63" s="127"/>
      <c r="G63" s="127"/>
      <c r="H63" s="198"/>
      <c r="I63" s="1"/>
      <c r="J63" s="1"/>
      <c r="K63" s="1"/>
      <c r="L63" s="1"/>
    </row>
    <row r="64" spans="1:12" ht="14.25" customHeight="1">
      <c r="A64" s="1"/>
      <c r="B64" s="1"/>
      <c r="C64" s="1"/>
      <c r="D64" s="1"/>
      <c r="E64" s="127"/>
      <c r="F64" s="127"/>
      <c r="G64" s="127"/>
      <c r="H64" s="198"/>
      <c r="I64" s="1"/>
      <c r="J64" s="1"/>
      <c r="K64" s="1"/>
      <c r="L64" s="1"/>
    </row>
    <row r="65" spans="1:12" ht="14.25" customHeight="1">
      <c r="A65" s="1"/>
      <c r="B65" s="1"/>
      <c r="C65" s="1"/>
      <c r="D65" s="1"/>
      <c r="E65" s="127"/>
      <c r="F65" s="127"/>
      <c r="G65" s="127"/>
      <c r="H65" s="198"/>
      <c r="I65" s="1"/>
      <c r="J65" s="1"/>
      <c r="K65" s="1"/>
      <c r="L65" s="1"/>
    </row>
    <row r="66" spans="1:12" ht="14.25" customHeight="1">
      <c r="A66" s="1"/>
      <c r="B66" s="1"/>
      <c r="C66" s="1"/>
      <c r="D66" s="1"/>
      <c r="E66" s="127"/>
      <c r="F66" s="127"/>
      <c r="G66" s="127"/>
      <c r="H66" s="198"/>
      <c r="I66" s="1"/>
      <c r="J66" s="1"/>
      <c r="K66" s="1"/>
      <c r="L66" s="1"/>
    </row>
    <row r="67" spans="1:12" ht="14.25" customHeight="1">
      <c r="A67" s="1"/>
      <c r="B67" s="1"/>
      <c r="C67" s="1"/>
      <c r="D67" s="1"/>
      <c r="E67" s="127"/>
      <c r="F67" s="127"/>
      <c r="G67" s="127"/>
      <c r="H67" s="198"/>
      <c r="I67" s="1"/>
      <c r="J67" s="1"/>
      <c r="K67" s="1"/>
      <c r="L67" s="1"/>
    </row>
    <row r="68" spans="1:12" ht="14.25" customHeight="1">
      <c r="A68" s="1"/>
      <c r="B68" s="1"/>
      <c r="C68" s="1"/>
      <c r="D68" s="1"/>
      <c r="E68" s="127"/>
      <c r="F68" s="127"/>
      <c r="G68" s="127"/>
      <c r="H68" s="198"/>
      <c r="I68" s="1"/>
      <c r="J68" s="1"/>
      <c r="K68" s="1"/>
      <c r="L68" s="1"/>
    </row>
    <row r="69" spans="1:12" ht="14.25" customHeight="1">
      <c r="A69" s="1"/>
      <c r="B69" s="1"/>
      <c r="C69" s="1"/>
      <c r="D69" s="1"/>
      <c r="E69" s="127"/>
      <c r="F69" s="127"/>
      <c r="G69" s="127"/>
      <c r="H69" s="198"/>
      <c r="I69" s="1"/>
      <c r="J69" s="1"/>
      <c r="K69" s="1"/>
      <c r="L69" s="1"/>
    </row>
    <row r="70" spans="1:12" ht="14.25" customHeight="1">
      <c r="A70" s="1"/>
      <c r="B70" s="1"/>
      <c r="C70" s="1"/>
      <c r="D70" s="1"/>
      <c r="E70" s="127"/>
      <c r="F70" s="127"/>
      <c r="G70" s="127"/>
      <c r="H70" s="198"/>
      <c r="I70" s="1"/>
      <c r="J70" s="1"/>
      <c r="K70" s="1"/>
      <c r="L70" s="1"/>
    </row>
    <row r="71" spans="1:12" ht="14.25" customHeight="1">
      <c r="A71" s="1"/>
      <c r="B71" s="1"/>
      <c r="C71" s="1"/>
      <c r="D71" s="1"/>
      <c r="E71" s="127"/>
      <c r="F71" s="127"/>
      <c r="G71" s="127"/>
      <c r="H71" s="198"/>
      <c r="I71" s="1"/>
      <c r="J71" s="1"/>
      <c r="K71" s="1"/>
      <c r="L71" s="1"/>
    </row>
    <row r="72" spans="1:12" ht="14.25" customHeight="1">
      <c r="A72" s="1"/>
      <c r="B72" s="1"/>
      <c r="C72" s="1"/>
      <c r="D72" s="1"/>
      <c r="E72" s="127"/>
      <c r="F72" s="127"/>
      <c r="G72" s="127"/>
      <c r="H72" s="198"/>
      <c r="I72" s="1"/>
      <c r="J72" s="1"/>
      <c r="K72" s="1"/>
      <c r="L72" s="1"/>
    </row>
    <row r="73" spans="1:12" ht="14.25" customHeight="1">
      <c r="A73" s="1"/>
      <c r="B73" s="1"/>
      <c r="C73" s="1"/>
      <c r="D73" s="1"/>
      <c r="E73" s="127"/>
      <c r="F73" s="127"/>
      <c r="G73" s="127"/>
      <c r="H73" s="198"/>
      <c r="I73" s="1"/>
      <c r="J73" s="1"/>
      <c r="K73" s="1"/>
      <c r="L73" s="1"/>
    </row>
    <row r="74" spans="1:12" ht="14.25" customHeight="1">
      <c r="A74" s="1"/>
      <c r="B74" s="1"/>
      <c r="C74" s="1"/>
      <c r="D74" s="1"/>
      <c r="E74" s="127"/>
      <c r="F74" s="127"/>
      <c r="G74" s="127"/>
      <c r="H74" s="198"/>
      <c r="I74" s="1"/>
      <c r="J74" s="1"/>
      <c r="K74" s="1"/>
      <c r="L74" s="1"/>
    </row>
    <row r="75" spans="1:12" ht="14.25" customHeight="1">
      <c r="A75" s="1"/>
      <c r="B75" s="1"/>
      <c r="C75" s="1"/>
      <c r="D75" s="1"/>
      <c r="E75" s="127"/>
      <c r="F75" s="127"/>
      <c r="G75" s="127"/>
      <c r="H75" s="198"/>
      <c r="I75" s="1"/>
      <c r="J75" s="1"/>
      <c r="K75" s="1"/>
      <c r="L75" s="1"/>
    </row>
    <row r="76" spans="1:12" ht="14.25" customHeight="1">
      <c r="A76" s="1"/>
      <c r="B76" s="1"/>
      <c r="C76" s="1"/>
      <c r="D76" s="1"/>
      <c r="E76" s="127"/>
      <c r="F76" s="127"/>
      <c r="G76" s="127"/>
      <c r="H76" s="198"/>
      <c r="I76" s="1"/>
      <c r="J76" s="1"/>
      <c r="K76" s="1"/>
      <c r="L76" s="1"/>
    </row>
    <row r="77" spans="1:12" ht="14.25" customHeight="1">
      <c r="A77" s="1"/>
      <c r="B77" s="1"/>
      <c r="C77" s="1"/>
      <c r="D77" s="1"/>
      <c r="E77" s="127"/>
      <c r="F77" s="127"/>
      <c r="G77" s="127"/>
      <c r="H77" s="198"/>
      <c r="I77" s="1"/>
      <c r="J77" s="1"/>
      <c r="K77" s="1"/>
      <c r="L77" s="1"/>
    </row>
    <row r="78" spans="1:12" ht="14.25" customHeight="1">
      <c r="A78" s="1"/>
      <c r="B78" s="1"/>
      <c r="C78" s="1"/>
      <c r="D78" s="1"/>
      <c r="E78" s="127"/>
      <c r="F78" s="127"/>
      <c r="G78" s="127"/>
      <c r="H78" s="198"/>
      <c r="I78" s="1"/>
      <c r="J78" s="1"/>
      <c r="K78" s="1"/>
      <c r="L78" s="1"/>
    </row>
    <row r="79" spans="1:12" ht="14.25" customHeight="1">
      <c r="A79" s="1"/>
      <c r="B79" s="1"/>
      <c r="C79" s="1"/>
      <c r="D79" s="1"/>
      <c r="E79" s="127"/>
      <c r="F79" s="127"/>
      <c r="G79" s="127"/>
      <c r="H79" s="198"/>
      <c r="I79" s="1"/>
      <c r="J79" s="1"/>
      <c r="K79" s="1"/>
      <c r="L79" s="1"/>
    </row>
    <row r="80" spans="1:12" ht="14.25" customHeight="1">
      <c r="A80" s="1"/>
      <c r="B80" s="1"/>
      <c r="C80" s="1"/>
      <c r="D80" s="1"/>
      <c r="E80" s="127"/>
      <c r="F80" s="127"/>
      <c r="G80" s="127"/>
      <c r="H80" s="198"/>
      <c r="I80" s="1"/>
      <c r="J80" s="1"/>
      <c r="K80" s="1"/>
      <c r="L80" s="1"/>
    </row>
    <row r="81" spans="1:12" ht="14.25" customHeight="1">
      <c r="A81" s="1"/>
      <c r="B81" s="1"/>
      <c r="C81" s="1"/>
      <c r="D81" s="1"/>
      <c r="E81" s="127"/>
      <c r="F81" s="127"/>
      <c r="G81" s="127"/>
      <c r="H81" s="198"/>
      <c r="I81" s="1"/>
      <c r="J81" s="1"/>
      <c r="K81" s="1"/>
      <c r="L81" s="1"/>
    </row>
    <row r="82" spans="1:12" ht="14.25" customHeight="1">
      <c r="A82" s="1"/>
      <c r="B82" s="1"/>
      <c r="C82" s="1"/>
      <c r="D82" s="1"/>
      <c r="E82" s="127"/>
      <c r="F82" s="127"/>
      <c r="G82" s="127"/>
      <c r="H82" s="198"/>
      <c r="I82" s="1"/>
      <c r="J82" s="1"/>
      <c r="K82" s="1"/>
      <c r="L82" s="1"/>
    </row>
    <row r="83" spans="1:12" ht="14.25" customHeight="1">
      <c r="A83" s="1"/>
      <c r="B83" s="1"/>
      <c r="C83" s="1"/>
      <c r="D83" s="1"/>
      <c r="E83" s="127"/>
      <c r="F83" s="127"/>
      <c r="G83" s="127"/>
      <c r="H83" s="198"/>
      <c r="I83" s="1"/>
      <c r="J83" s="1"/>
      <c r="K83" s="1"/>
      <c r="L83" s="1"/>
    </row>
    <row r="84" spans="1:12" ht="14.25" customHeight="1">
      <c r="A84" s="1"/>
      <c r="B84" s="1"/>
      <c r="C84" s="1"/>
      <c r="D84" s="1"/>
      <c r="E84" s="127"/>
      <c r="F84" s="127"/>
      <c r="G84" s="127"/>
      <c r="H84" s="198"/>
      <c r="I84" s="1"/>
      <c r="J84" s="1"/>
      <c r="K84" s="1"/>
      <c r="L84" s="1"/>
    </row>
    <row r="85" spans="1:12" ht="14.25" customHeight="1">
      <c r="A85" s="1"/>
      <c r="B85" s="1"/>
      <c r="C85" s="1"/>
      <c r="D85" s="1"/>
      <c r="E85" s="127"/>
      <c r="F85" s="127"/>
      <c r="G85" s="127"/>
      <c r="H85" s="198"/>
      <c r="I85" s="1"/>
      <c r="J85" s="1"/>
      <c r="K85" s="1"/>
      <c r="L85" s="1"/>
    </row>
    <row r="86" spans="1:12" ht="14.25" customHeight="1">
      <c r="A86" s="1"/>
      <c r="B86" s="1"/>
      <c r="C86" s="1"/>
      <c r="D86" s="1"/>
      <c r="E86" s="127"/>
      <c r="F86" s="127"/>
      <c r="G86" s="127"/>
      <c r="H86" s="198"/>
      <c r="I86" s="1"/>
      <c r="J86" s="1"/>
      <c r="K86" s="1"/>
      <c r="L86" s="1"/>
    </row>
    <row r="87" spans="1:12" ht="14.25" customHeight="1">
      <c r="A87" s="1"/>
      <c r="B87" s="1"/>
      <c r="C87" s="1"/>
      <c r="D87" s="1"/>
      <c r="E87" s="127"/>
      <c r="F87" s="127"/>
      <c r="G87" s="127"/>
      <c r="H87" s="198"/>
      <c r="I87" s="1"/>
      <c r="J87" s="1"/>
      <c r="K87" s="1"/>
      <c r="L87" s="1"/>
    </row>
    <row r="88" spans="1:12" ht="14.25" customHeight="1">
      <c r="A88" s="1"/>
      <c r="B88" s="1"/>
      <c r="C88" s="1"/>
      <c r="D88" s="1"/>
      <c r="E88" s="127"/>
      <c r="F88" s="127"/>
      <c r="G88" s="127"/>
      <c r="H88" s="198"/>
      <c r="I88" s="1"/>
      <c r="J88" s="1"/>
      <c r="K88" s="1"/>
      <c r="L88" s="1"/>
    </row>
    <row r="89" spans="1:12" ht="14.25" customHeight="1">
      <c r="A89" s="1"/>
      <c r="B89" s="1"/>
      <c r="C89" s="1"/>
      <c r="D89" s="1"/>
      <c r="E89" s="127"/>
      <c r="F89" s="127"/>
      <c r="G89" s="127"/>
      <c r="H89" s="198"/>
      <c r="I89" s="1"/>
      <c r="J89" s="1"/>
      <c r="K89" s="1"/>
      <c r="L89" s="1"/>
    </row>
    <row r="90" spans="1:12" ht="14.25" customHeight="1">
      <c r="A90" s="1"/>
      <c r="B90" s="1"/>
      <c r="C90" s="1"/>
      <c r="D90" s="1"/>
      <c r="E90" s="127"/>
      <c r="F90" s="127"/>
      <c r="G90" s="127"/>
      <c r="H90" s="198"/>
      <c r="I90" s="1"/>
      <c r="J90" s="1"/>
      <c r="K90" s="1"/>
      <c r="L90" s="1"/>
    </row>
    <row r="91" spans="1:12" ht="14.25" customHeight="1">
      <c r="A91" s="1"/>
      <c r="B91" s="1"/>
      <c r="C91" s="1"/>
      <c r="D91" s="1"/>
      <c r="E91" s="127"/>
      <c r="F91" s="127"/>
      <c r="G91" s="127"/>
      <c r="H91" s="198"/>
      <c r="I91" s="1"/>
      <c r="J91" s="1"/>
      <c r="K91" s="1"/>
      <c r="L91" s="1"/>
    </row>
    <row r="92" spans="1:12" ht="14.25" customHeight="1">
      <c r="A92" s="1"/>
      <c r="B92" s="1"/>
      <c r="C92" s="1"/>
      <c r="D92" s="1"/>
      <c r="E92" s="127"/>
      <c r="F92" s="127"/>
      <c r="G92" s="127"/>
      <c r="H92" s="198"/>
      <c r="I92" s="1"/>
      <c r="J92" s="1"/>
      <c r="K92" s="1"/>
      <c r="L92" s="1"/>
    </row>
    <row r="93" spans="1:12" ht="14.25" customHeight="1">
      <c r="A93" s="1"/>
      <c r="B93" s="1"/>
      <c r="C93" s="1"/>
      <c r="D93" s="1"/>
      <c r="E93" s="127"/>
      <c r="F93" s="127"/>
      <c r="G93" s="127"/>
      <c r="H93" s="198"/>
      <c r="I93" s="1"/>
      <c r="J93" s="1"/>
      <c r="K93" s="1"/>
      <c r="L93" s="1"/>
    </row>
    <row r="94" spans="1:12" ht="14.25" customHeight="1">
      <c r="A94" s="1"/>
      <c r="B94" s="1"/>
      <c r="C94" s="1"/>
      <c r="D94" s="1"/>
      <c r="E94" s="127"/>
      <c r="F94" s="127"/>
      <c r="G94" s="127"/>
      <c r="H94" s="198"/>
      <c r="I94" s="1"/>
      <c r="J94" s="1"/>
      <c r="K94" s="1"/>
      <c r="L94" s="1"/>
    </row>
    <row r="95" spans="1:12" ht="14.25" customHeight="1">
      <c r="A95" s="1"/>
      <c r="B95" s="1"/>
      <c r="C95" s="1"/>
      <c r="D95" s="1"/>
      <c r="E95" s="127"/>
      <c r="F95" s="127"/>
      <c r="G95" s="127"/>
      <c r="H95" s="198"/>
      <c r="I95" s="1"/>
      <c r="J95" s="1"/>
      <c r="K95" s="1"/>
      <c r="L95" s="1"/>
    </row>
    <row r="96" spans="1:12" ht="14.25" customHeight="1">
      <c r="A96" s="1"/>
      <c r="B96" s="1"/>
      <c r="C96" s="1"/>
      <c r="D96" s="1"/>
      <c r="E96" s="127"/>
      <c r="F96" s="127"/>
      <c r="G96" s="127"/>
      <c r="H96" s="198"/>
      <c r="I96" s="1"/>
      <c r="J96" s="1"/>
      <c r="K96" s="1"/>
      <c r="L96" s="1"/>
    </row>
    <row r="97" spans="1:12" ht="14.25" customHeight="1">
      <c r="A97" s="1"/>
      <c r="B97" s="1"/>
      <c r="C97" s="1"/>
      <c r="D97" s="1"/>
      <c r="E97" s="127"/>
      <c r="F97" s="127"/>
      <c r="G97" s="127"/>
      <c r="H97" s="198"/>
      <c r="I97" s="1"/>
      <c r="J97" s="1"/>
      <c r="K97" s="1"/>
      <c r="L97" s="1"/>
    </row>
    <row r="98" spans="1:12" ht="14.25" customHeight="1">
      <c r="A98" s="1"/>
      <c r="B98" s="1"/>
      <c r="C98" s="1"/>
      <c r="D98" s="1"/>
      <c r="E98" s="127"/>
      <c r="F98" s="127"/>
      <c r="G98" s="127"/>
      <c r="H98" s="198"/>
      <c r="I98" s="1"/>
      <c r="J98" s="1"/>
      <c r="K98" s="1"/>
      <c r="L98" s="1"/>
    </row>
    <row r="99" spans="1:12" ht="14.25" customHeight="1">
      <c r="A99" s="1"/>
      <c r="B99" s="1"/>
      <c r="C99" s="1"/>
      <c r="D99" s="1"/>
      <c r="E99" s="127"/>
      <c r="F99" s="127"/>
      <c r="G99" s="127"/>
      <c r="H99" s="198"/>
      <c r="I99" s="1"/>
      <c r="J99" s="1"/>
      <c r="K99" s="1"/>
      <c r="L99" s="1"/>
    </row>
    <row r="100" spans="1:12" ht="14.25" customHeight="1">
      <c r="A100" s="1"/>
      <c r="B100" s="1"/>
      <c r="C100" s="1"/>
      <c r="D100" s="1"/>
      <c r="E100" s="127"/>
      <c r="F100" s="127"/>
      <c r="G100" s="127"/>
      <c r="H100" s="198"/>
      <c r="I100" s="1"/>
      <c r="J100" s="1"/>
      <c r="K100" s="1"/>
      <c r="L100" s="1"/>
    </row>
  </sheetData>
  <mergeCells count="12">
    <mergeCell ref="A28:G28"/>
    <mergeCell ref="A2:I2"/>
    <mergeCell ref="A3:I3"/>
    <mergeCell ref="A4:I4"/>
    <mergeCell ref="A5:I5"/>
    <mergeCell ref="A6:A7"/>
    <mergeCell ref="H6:H7"/>
    <mergeCell ref="B6:B7"/>
    <mergeCell ref="C6:C7"/>
    <mergeCell ref="D6:D7"/>
    <mergeCell ref="E6:G6"/>
    <mergeCell ref="I6:I7"/>
  </mergeCells>
  <pageMargins left="0.70866141732283472" right="0.70866141732283472" top="0.74803149606299213" bottom="0.74803149606299213" header="0" footer="0"/>
  <pageSetup paperSize="9" fitToHeight="0" orientation="landscape"/>
  <headerFooter>
    <oddFooter>&amp;L URC Construction (P) Ltd  Project Manager &amp;COBCC Limited Project Manager Heritage Division&amp;RPage no &amp;P OBCC Limited Senior Project Manager Heritage Division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"/>
  <sheetViews>
    <sheetView showGridLines="0" workbookViewId="0"/>
  </sheetViews>
  <sheetFormatPr defaultColWidth="14.453125" defaultRowHeight="15" customHeight="1"/>
  <cols>
    <col min="1" max="1" width="9.08984375" customWidth="1"/>
    <col min="2" max="2" width="33.7265625" customWidth="1"/>
    <col min="3" max="3" width="5.7265625" customWidth="1"/>
    <col min="4" max="9" width="12.7265625" customWidth="1"/>
    <col min="10" max="10" width="20.7265625" customWidth="1"/>
    <col min="11" max="11" width="8.81640625" customWidth="1"/>
  </cols>
  <sheetData>
    <row r="1" spans="1:11" ht="14.25" customHeight="1">
      <c r="A1" s="2"/>
      <c r="B1" s="224"/>
      <c r="C1" s="225"/>
      <c r="D1" s="225"/>
      <c r="E1" s="225"/>
      <c r="F1" s="225"/>
      <c r="G1" s="226"/>
      <c r="H1" s="226"/>
      <c r="I1" s="226"/>
      <c r="J1" s="227"/>
      <c r="K1" s="2"/>
    </row>
    <row r="2" spans="1:11" ht="14.25" customHeight="1">
      <c r="A2" s="374" t="s">
        <v>446</v>
      </c>
      <c r="B2" s="345"/>
      <c r="C2" s="345"/>
      <c r="D2" s="345"/>
      <c r="E2" s="345"/>
      <c r="F2" s="345"/>
      <c r="G2" s="345"/>
      <c r="H2" s="345"/>
      <c r="I2" s="345"/>
      <c r="J2" s="345"/>
      <c r="K2" s="2"/>
    </row>
    <row r="3" spans="1:11" ht="14.25" customHeight="1">
      <c r="A3" s="374" t="s">
        <v>447</v>
      </c>
      <c r="B3" s="345"/>
      <c r="C3" s="345"/>
      <c r="D3" s="345"/>
      <c r="E3" s="345"/>
      <c r="F3" s="345"/>
      <c r="G3" s="345"/>
      <c r="H3" s="345"/>
      <c r="I3" s="345"/>
      <c r="J3" s="345"/>
      <c r="K3" s="2"/>
    </row>
    <row r="4" spans="1:11" ht="14.25" customHeight="1">
      <c r="A4" s="374" t="s">
        <v>448</v>
      </c>
      <c r="B4" s="345"/>
      <c r="C4" s="345"/>
      <c r="D4" s="345"/>
      <c r="E4" s="345"/>
      <c r="F4" s="345"/>
      <c r="G4" s="345"/>
      <c r="H4" s="345"/>
      <c r="I4" s="345"/>
      <c r="J4" s="345"/>
      <c r="K4" s="2"/>
    </row>
    <row r="5" spans="1:11" ht="4.5" customHeight="1">
      <c r="A5" s="377"/>
      <c r="B5" s="345"/>
      <c r="C5" s="345"/>
      <c r="D5" s="345"/>
      <c r="E5" s="345"/>
      <c r="F5" s="345"/>
      <c r="G5" s="345"/>
      <c r="H5" s="345"/>
      <c r="I5" s="345"/>
      <c r="J5" s="345"/>
      <c r="K5" s="2"/>
    </row>
    <row r="6" spans="1:11" ht="19.5" customHeight="1">
      <c r="A6" s="382" t="s">
        <v>449</v>
      </c>
      <c r="B6" s="337"/>
      <c r="C6" s="338"/>
      <c r="D6" s="378" t="s">
        <v>450</v>
      </c>
      <c r="E6" s="337"/>
      <c r="F6" s="337"/>
      <c r="G6" s="337"/>
      <c r="H6" s="337"/>
      <c r="I6" s="337"/>
      <c r="J6" s="338"/>
      <c r="K6" s="2"/>
    </row>
    <row r="7" spans="1:11" ht="4.5" customHeight="1">
      <c r="A7" s="229"/>
      <c r="B7" s="229"/>
      <c r="C7" s="228"/>
      <c r="D7" s="228"/>
      <c r="E7" s="228"/>
      <c r="F7" s="228"/>
      <c r="G7" s="228"/>
      <c r="H7" s="228"/>
      <c r="I7" s="228"/>
      <c r="J7" s="228"/>
      <c r="K7" s="2"/>
    </row>
    <row r="8" spans="1:11" ht="15" customHeight="1">
      <c r="A8" s="381" t="s">
        <v>451</v>
      </c>
      <c r="B8" s="375" t="s">
        <v>452</v>
      </c>
      <c r="C8" s="376" t="s">
        <v>9</v>
      </c>
      <c r="D8" s="379" t="s">
        <v>453</v>
      </c>
      <c r="E8" s="337"/>
      <c r="F8" s="338"/>
      <c r="G8" s="379" t="s">
        <v>454</v>
      </c>
      <c r="H8" s="337"/>
      <c r="I8" s="338"/>
      <c r="J8" s="380" t="s">
        <v>14</v>
      </c>
      <c r="K8" s="2"/>
    </row>
    <row r="9" spans="1:11" ht="14.25" customHeight="1">
      <c r="A9" s="340"/>
      <c r="B9" s="340"/>
      <c r="C9" s="340"/>
      <c r="D9" s="230" t="s">
        <v>455</v>
      </c>
      <c r="E9" s="230" t="s">
        <v>456</v>
      </c>
      <c r="F9" s="230" t="s">
        <v>457</v>
      </c>
      <c r="G9" s="230" t="s">
        <v>455</v>
      </c>
      <c r="H9" s="230" t="s">
        <v>456</v>
      </c>
      <c r="I9" s="230" t="s">
        <v>457</v>
      </c>
      <c r="J9" s="340"/>
      <c r="K9" s="2"/>
    </row>
    <row r="10" spans="1:11" ht="14.25" customHeight="1">
      <c r="A10" s="231">
        <v>2</v>
      </c>
      <c r="B10" s="232" t="s">
        <v>44</v>
      </c>
      <c r="C10" s="232"/>
      <c r="D10" s="232"/>
      <c r="E10" s="232"/>
      <c r="F10" s="232"/>
      <c r="G10" s="232"/>
      <c r="H10" s="232"/>
      <c r="I10" s="232"/>
      <c r="J10" s="233"/>
      <c r="K10" s="2"/>
    </row>
    <row r="11" spans="1:11" ht="14.25" customHeight="1">
      <c r="A11" s="234" t="s">
        <v>46</v>
      </c>
      <c r="B11" s="235" t="s">
        <v>47</v>
      </c>
      <c r="C11" s="235"/>
      <c r="D11" s="235"/>
      <c r="E11" s="235"/>
      <c r="F11" s="235"/>
      <c r="G11" s="235"/>
      <c r="H11" s="235"/>
      <c r="I11" s="235"/>
      <c r="J11" s="236"/>
      <c r="K11" s="2"/>
    </row>
    <row r="12" spans="1:11" ht="14.25" customHeight="1">
      <c r="A12" s="237">
        <v>2.1</v>
      </c>
      <c r="B12" s="238" t="s">
        <v>50</v>
      </c>
      <c r="C12" s="239" t="s">
        <v>458</v>
      </c>
      <c r="D12" s="240"/>
      <c r="E12" s="240">
        <v>0.9</v>
      </c>
      <c r="F12" s="240">
        <f t="shared" ref="F12:F27" si="0">D12+E12</f>
        <v>0.9</v>
      </c>
      <c r="G12" s="241"/>
      <c r="H12" s="241">
        <f t="shared" ref="H12:H14" si="1">(E12/1)</f>
        <v>0.9</v>
      </c>
      <c r="I12" s="241">
        <f t="shared" ref="I12:I27" si="2">G12+H12</f>
        <v>0.9</v>
      </c>
      <c r="J12" s="242"/>
      <c r="K12" s="2"/>
    </row>
    <row r="13" spans="1:11" ht="14.25" customHeight="1">
      <c r="A13" s="237">
        <v>2.2000000000000002</v>
      </c>
      <c r="B13" s="238" t="s">
        <v>51</v>
      </c>
      <c r="C13" s="239" t="s">
        <v>458</v>
      </c>
      <c r="D13" s="240"/>
      <c r="E13" s="240">
        <f t="shared" ref="E13:E14" si="3">171/272</f>
        <v>0.62867647058823528</v>
      </c>
      <c r="F13" s="240">
        <f t="shared" si="0"/>
        <v>0.62867647058823528</v>
      </c>
      <c r="G13" s="241"/>
      <c r="H13" s="241">
        <f t="shared" si="1"/>
        <v>0.62867647058823528</v>
      </c>
      <c r="I13" s="241">
        <f t="shared" si="2"/>
        <v>0.62867647058823528</v>
      </c>
      <c r="J13" s="242"/>
      <c r="K13" s="2"/>
    </row>
    <row r="14" spans="1:11" ht="14.25" customHeight="1">
      <c r="A14" s="237">
        <v>2.2999999999999998</v>
      </c>
      <c r="B14" s="238" t="s">
        <v>52</v>
      </c>
      <c r="C14" s="239" t="s">
        <v>458</v>
      </c>
      <c r="D14" s="240"/>
      <c r="E14" s="240">
        <f t="shared" si="3"/>
        <v>0.62867647058823528</v>
      </c>
      <c r="F14" s="240">
        <f t="shared" si="0"/>
        <v>0.62867647058823528</v>
      </c>
      <c r="G14" s="241"/>
      <c r="H14" s="241">
        <f t="shared" si="1"/>
        <v>0.62867647058823528</v>
      </c>
      <c r="I14" s="241">
        <f t="shared" si="2"/>
        <v>0.62867647058823528</v>
      </c>
      <c r="J14" s="242"/>
      <c r="K14" s="243"/>
    </row>
    <row r="15" spans="1:11" ht="14.25" customHeight="1">
      <c r="A15" s="237">
        <v>2.4</v>
      </c>
      <c r="B15" s="244" t="s">
        <v>68</v>
      </c>
      <c r="C15" s="239"/>
      <c r="D15" s="240"/>
      <c r="E15" s="240"/>
      <c r="F15" s="240">
        <f t="shared" si="0"/>
        <v>0</v>
      </c>
      <c r="G15" s="241"/>
      <c r="H15" s="245"/>
      <c r="I15" s="241">
        <f t="shared" si="2"/>
        <v>0</v>
      </c>
      <c r="J15" s="242"/>
      <c r="K15" s="2"/>
    </row>
    <row r="16" spans="1:11" ht="14.25" customHeight="1">
      <c r="A16" s="246" t="s">
        <v>69</v>
      </c>
      <c r="B16" s="238" t="s">
        <v>54</v>
      </c>
      <c r="C16" s="239" t="s">
        <v>459</v>
      </c>
      <c r="D16" s="240"/>
      <c r="E16" s="240">
        <v>272</v>
      </c>
      <c r="F16" s="240">
        <f t="shared" si="0"/>
        <v>272</v>
      </c>
      <c r="G16" s="241"/>
      <c r="H16" s="241">
        <f t="shared" ref="H16:H18" si="4">(E16/272)</f>
        <v>1</v>
      </c>
      <c r="I16" s="241">
        <f t="shared" si="2"/>
        <v>1</v>
      </c>
      <c r="J16" s="242"/>
      <c r="K16" s="2"/>
    </row>
    <row r="17" spans="1:11" ht="14.25" customHeight="1">
      <c r="A17" s="246" t="s">
        <v>70</v>
      </c>
      <c r="B17" s="238" t="s">
        <v>55</v>
      </c>
      <c r="C17" s="239" t="s">
        <v>459</v>
      </c>
      <c r="D17" s="240"/>
      <c r="E17" s="240">
        <v>150</v>
      </c>
      <c r="F17" s="240">
        <f t="shared" si="0"/>
        <v>150</v>
      </c>
      <c r="G17" s="241"/>
      <c r="H17" s="241">
        <f t="shared" si="4"/>
        <v>0.55147058823529416</v>
      </c>
      <c r="I17" s="241">
        <f t="shared" si="2"/>
        <v>0.55147058823529416</v>
      </c>
      <c r="J17" s="242"/>
      <c r="K17" s="2"/>
    </row>
    <row r="18" spans="1:11" ht="14.25" customHeight="1">
      <c r="A18" s="246" t="s">
        <v>71</v>
      </c>
      <c r="B18" s="238" t="s">
        <v>57</v>
      </c>
      <c r="C18" s="239" t="s">
        <v>459</v>
      </c>
      <c r="D18" s="240"/>
      <c r="E18" s="240">
        <v>150</v>
      </c>
      <c r="F18" s="240">
        <f t="shared" si="0"/>
        <v>150</v>
      </c>
      <c r="G18" s="241"/>
      <c r="H18" s="241">
        <f t="shared" si="4"/>
        <v>0.55147058823529416</v>
      </c>
      <c r="I18" s="241">
        <f t="shared" si="2"/>
        <v>0.55147058823529416</v>
      </c>
      <c r="J18" s="242"/>
      <c r="K18" s="2"/>
    </row>
    <row r="19" spans="1:11" ht="14.25" customHeight="1">
      <c r="A19" s="237">
        <v>2.5</v>
      </c>
      <c r="B19" s="244" t="s">
        <v>72</v>
      </c>
      <c r="C19" s="239"/>
      <c r="D19" s="240"/>
      <c r="E19" s="240"/>
      <c r="F19" s="240">
        <f t="shared" si="0"/>
        <v>0</v>
      </c>
      <c r="G19" s="241"/>
      <c r="H19" s="245"/>
      <c r="I19" s="241">
        <f t="shared" si="2"/>
        <v>0</v>
      </c>
      <c r="J19" s="242"/>
      <c r="K19" s="2"/>
    </row>
    <row r="20" spans="1:11" ht="14.25" customHeight="1">
      <c r="A20" s="246" t="s">
        <v>73</v>
      </c>
      <c r="B20" s="238" t="s">
        <v>54</v>
      </c>
      <c r="C20" s="239" t="s">
        <v>459</v>
      </c>
      <c r="D20" s="240"/>
      <c r="E20" s="240">
        <v>272</v>
      </c>
      <c r="F20" s="240">
        <f t="shared" si="0"/>
        <v>272</v>
      </c>
      <c r="G20" s="241"/>
      <c r="H20" s="241">
        <f t="shared" ref="H20:H22" si="5">(E20/272)</f>
        <v>1</v>
      </c>
      <c r="I20" s="241">
        <f t="shared" si="2"/>
        <v>1</v>
      </c>
      <c r="J20" s="242"/>
      <c r="K20" s="2"/>
    </row>
    <row r="21" spans="1:11" ht="14.25" customHeight="1">
      <c r="A21" s="246" t="s">
        <v>74</v>
      </c>
      <c r="B21" s="238" t="s">
        <v>55</v>
      </c>
      <c r="C21" s="239" t="s">
        <v>459</v>
      </c>
      <c r="D21" s="240"/>
      <c r="E21" s="240">
        <v>120</v>
      </c>
      <c r="F21" s="240">
        <f t="shared" si="0"/>
        <v>120</v>
      </c>
      <c r="G21" s="241"/>
      <c r="H21" s="241">
        <f t="shared" si="5"/>
        <v>0.44117647058823528</v>
      </c>
      <c r="I21" s="241">
        <f t="shared" si="2"/>
        <v>0.44117647058823528</v>
      </c>
      <c r="J21" s="242"/>
      <c r="K21" s="2"/>
    </row>
    <row r="22" spans="1:11" ht="14.25" customHeight="1">
      <c r="A22" s="246" t="s">
        <v>75</v>
      </c>
      <c r="B22" s="238" t="s">
        <v>57</v>
      </c>
      <c r="C22" s="239" t="s">
        <v>459</v>
      </c>
      <c r="D22" s="240"/>
      <c r="E22" s="240">
        <v>120</v>
      </c>
      <c r="F22" s="240">
        <f t="shared" si="0"/>
        <v>120</v>
      </c>
      <c r="G22" s="241"/>
      <c r="H22" s="241">
        <f t="shared" si="5"/>
        <v>0.44117647058823528</v>
      </c>
      <c r="I22" s="241">
        <f t="shared" si="2"/>
        <v>0.44117647058823528</v>
      </c>
      <c r="J22" s="242"/>
      <c r="K22" s="2"/>
    </row>
    <row r="23" spans="1:11" ht="14.25" customHeight="1">
      <c r="A23" s="237">
        <v>2.6</v>
      </c>
      <c r="B23" s="238" t="s">
        <v>62</v>
      </c>
      <c r="C23" s="239" t="s">
        <v>458</v>
      </c>
      <c r="D23" s="240"/>
      <c r="E23" s="240"/>
      <c r="F23" s="240">
        <f t="shared" si="0"/>
        <v>0</v>
      </c>
      <c r="G23" s="241"/>
      <c r="H23" s="245"/>
      <c r="I23" s="241">
        <f t="shared" si="2"/>
        <v>0</v>
      </c>
      <c r="J23" s="242"/>
      <c r="K23" s="2"/>
    </row>
    <row r="24" spans="1:11" ht="14.25" customHeight="1">
      <c r="A24" s="237">
        <v>2.7</v>
      </c>
      <c r="B24" s="244" t="s">
        <v>460</v>
      </c>
      <c r="C24" s="239"/>
      <c r="D24" s="240"/>
      <c r="E24" s="240"/>
      <c r="F24" s="240">
        <f t="shared" si="0"/>
        <v>0</v>
      </c>
      <c r="G24" s="241"/>
      <c r="H24" s="245"/>
      <c r="I24" s="241">
        <f t="shared" si="2"/>
        <v>0</v>
      </c>
      <c r="J24" s="242"/>
      <c r="K24" s="2"/>
    </row>
    <row r="25" spans="1:11" ht="14.25" customHeight="1">
      <c r="A25" s="246" t="s">
        <v>76</v>
      </c>
      <c r="B25" s="238" t="s">
        <v>54</v>
      </c>
      <c r="C25" s="239" t="s">
        <v>305</v>
      </c>
      <c r="D25" s="240"/>
      <c r="E25" s="240"/>
      <c r="F25" s="240">
        <f t="shared" si="0"/>
        <v>0</v>
      </c>
      <c r="G25" s="241"/>
      <c r="H25" s="245"/>
      <c r="I25" s="241">
        <f t="shared" si="2"/>
        <v>0</v>
      </c>
      <c r="J25" s="242"/>
      <c r="K25" s="2"/>
    </row>
    <row r="26" spans="1:11" ht="14.25" customHeight="1">
      <c r="A26" s="246" t="s">
        <v>77</v>
      </c>
      <c r="B26" s="238" t="s">
        <v>55</v>
      </c>
      <c r="C26" s="239" t="s">
        <v>305</v>
      </c>
      <c r="D26" s="240"/>
      <c r="E26" s="240"/>
      <c r="F26" s="240">
        <f t="shared" si="0"/>
        <v>0</v>
      </c>
      <c r="G26" s="241"/>
      <c r="H26" s="245"/>
      <c r="I26" s="241">
        <f t="shared" si="2"/>
        <v>0</v>
      </c>
      <c r="J26" s="242"/>
      <c r="K26" s="2"/>
    </row>
    <row r="27" spans="1:11" ht="14.25" customHeight="1">
      <c r="A27" s="246" t="s">
        <v>78</v>
      </c>
      <c r="B27" s="238" t="s">
        <v>57</v>
      </c>
      <c r="C27" s="239" t="s">
        <v>305</v>
      </c>
      <c r="D27" s="240"/>
      <c r="E27" s="240"/>
      <c r="F27" s="240">
        <f t="shared" si="0"/>
        <v>0</v>
      </c>
      <c r="G27" s="241"/>
      <c r="H27" s="245"/>
      <c r="I27" s="241">
        <f t="shared" si="2"/>
        <v>0</v>
      </c>
      <c r="J27" s="242"/>
      <c r="K27" s="2"/>
    </row>
    <row r="28" spans="1:11" ht="14.25" customHeight="1">
      <c r="A28" s="247"/>
      <c r="B28" s="248"/>
      <c r="C28" s="249"/>
      <c r="D28" s="249"/>
      <c r="E28" s="249"/>
      <c r="F28" s="249"/>
      <c r="G28" s="249"/>
      <c r="H28" s="249"/>
      <c r="I28" s="249"/>
      <c r="J28" s="250"/>
      <c r="K28" s="2"/>
    </row>
    <row r="29" spans="1:11" ht="14.25" customHeight="1">
      <c r="A29" s="251"/>
      <c r="B29" s="252"/>
      <c r="C29" s="251"/>
      <c r="D29" s="251"/>
      <c r="E29" s="251"/>
      <c r="F29" s="251"/>
      <c r="G29" s="253"/>
      <c r="H29" s="253"/>
      <c r="I29" s="253"/>
      <c r="J29" s="254"/>
      <c r="K29" s="2"/>
    </row>
    <row r="30" spans="1:11" ht="14.25" customHeight="1">
      <c r="A30" s="2"/>
      <c r="B30" s="224"/>
      <c r="C30" s="255"/>
      <c r="D30" s="255"/>
      <c r="E30" s="255"/>
      <c r="F30" s="255"/>
      <c r="G30" s="226"/>
      <c r="H30" s="226"/>
      <c r="I30" s="226"/>
      <c r="J30" s="227"/>
      <c r="K30" s="2"/>
    </row>
    <row r="31" spans="1:11" ht="14.25" customHeight="1">
      <c r="A31" s="2"/>
      <c r="B31" s="224"/>
      <c r="C31" s="225"/>
      <c r="D31" s="225"/>
      <c r="E31" s="225"/>
      <c r="F31" s="225"/>
      <c r="G31" s="226"/>
      <c r="H31" s="226"/>
      <c r="I31" s="226"/>
      <c r="J31" s="227"/>
      <c r="K31" s="2"/>
    </row>
    <row r="32" spans="1:11" ht="14.25" customHeight="1">
      <c r="A32" s="2"/>
      <c r="B32" s="224"/>
      <c r="C32" s="225"/>
      <c r="D32" s="225"/>
      <c r="E32" s="225"/>
      <c r="F32" s="225"/>
      <c r="G32" s="226"/>
      <c r="H32" s="226"/>
      <c r="I32" s="226"/>
      <c r="J32" s="227"/>
      <c r="K32" s="2"/>
    </row>
    <row r="33" spans="1:11" ht="14.25" customHeight="1">
      <c r="A33" s="2"/>
      <c r="B33" s="224"/>
      <c r="C33" s="225"/>
      <c r="D33" s="225"/>
      <c r="E33" s="225"/>
      <c r="F33" s="225"/>
      <c r="G33" s="226"/>
      <c r="H33" s="226"/>
      <c r="I33" s="226"/>
      <c r="J33" s="227"/>
      <c r="K33" s="2"/>
    </row>
    <row r="34" spans="1:11" ht="14.25" customHeight="1">
      <c r="A34" s="2"/>
      <c r="B34" s="224"/>
      <c r="C34" s="225"/>
      <c r="D34" s="225"/>
      <c r="E34" s="225"/>
      <c r="F34" s="225"/>
      <c r="G34" s="226"/>
      <c r="H34" s="226"/>
      <c r="I34" s="226"/>
      <c r="J34" s="227"/>
      <c r="K34" s="2"/>
    </row>
    <row r="35" spans="1:11" ht="14.25" customHeight="1">
      <c r="A35" s="2"/>
      <c r="B35" s="224"/>
      <c r="C35" s="225"/>
      <c r="D35" s="225"/>
      <c r="E35" s="225"/>
      <c r="F35" s="225"/>
      <c r="G35" s="226"/>
      <c r="H35" s="226"/>
      <c r="I35" s="226"/>
      <c r="J35" s="227"/>
      <c r="K35" s="2"/>
    </row>
    <row r="36" spans="1:11" ht="14.25" customHeight="1">
      <c r="A36" s="2"/>
      <c r="B36" s="224"/>
      <c r="C36" s="225"/>
      <c r="D36" s="225"/>
      <c r="E36" s="225"/>
      <c r="F36" s="225"/>
      <c r="G36" s="226"/>
      <c r="H36" s="226"/>
      <c r="I36" s="226"/>
      <c r="J36" s="227"/>
      <c r="K36" s="2"/>
    </row>
    <row r="37" spans="1:11" ht="14.25" customHeight="1">
      <c r="A37" s="2"/>
      <c r="B37" s="224"/>
      <c r="C37" s="225"/>
      <c r="D37" s="225"/>
      <c r="E37" s="225"/>
      <c r="F37" s="225"/>
      <c r="G37" s="226"/>
      <c r="H37" s="226"/>
      <c r="I37" s="226"/>
      <c r="J37" s="227"/>
      <c r="K37" s="2"/>
    </row>
    <row r="38" spans="1:11" ht="14.25" customHeight="1">
      <c r="A38" s="2"/>
      <c r="B38" s="224"/>
      <c r="C38" s="225"/>
      <c r="D38" s="225"/>
      <c r="E38" s="225"/>
      <c r="F38" s="225"/>
      <c r="G38" s="226"/>
      <c r="H38" s="226"/>
      <c r="I38" s="226"/>
      <c r="J38" s="227"/>
      <c r="K38" s="2"/>
    </row>
    <row r="39" spans="1:11" ht="14.25" customHeight="1">
      <c r="A39" s="2"/>
      <c r="B39" s="224"/>
      <c r="C39" s="225"/>
      <c r="D39" s="225"/>
      <c r="E39" s="225"/>
      <c r="F39" s="225"/>
      <c r="G39" s="226"/>
      <c r="H39" s="226"/>
      <c r="I39" s="226"/>
      <c r="J39" s="227"/>
      <c r="K39" s="2"/>
    </row>
    <row r="40" spans="1:11" ht="14.25" customHeight="1">
      <c r="A40" s="2"/>
      <c r="B40" s="224"/>
      <c r="C40" s="225"/>
      <c r="D40" s="225"/>
      <c r="E40" s="225"/>
      <c r="F40" s="225"/>
      <c r="G40" s="226"/>
      <c r="H40" s="226"/>
      <c r="I40" s="226"/>
      <c r="J40" s="227"/>
      <c r="K40" s="2"/>
    </row>
    <row r="41" spans="1:11" ht="14.25" customHeight="1">
      <c r="A41" s="2"/>
      <c r="B41" s="224"/>
      <c r="C41" s="225"/>
      <c r="D41" s="225"/>
      <c r="E41" s="225"/>
      <c r="F41" s="225"/>
      <c r="G41" s="226"/>
      <c r="H41" s="226"/>
      <c r="I41" s="226"/>
      <c r="J41" s="227"/>
      <c r="K41" s="2"/>
    </row>
    <row r="42" spans="1:11" ht="14.25" customHeight="1">
      <c r="A42" s="2"/>
      <c r="B42" s="224"/>
      <c r="C42" s="225"/>
      <c r="D42" s="225"/>
      <c r="E42" s="225"/>
      <c r="F42" s="225"/>
      <c r="G42" s="226"/>
      <c r="H42" s="226"/>
      <c r="I42" s="226"/>
      <c r="J42" s="227"/>
      <c r="K42" s="2"/>
    </row>
    <row r="43" spans="1:11" ht="14.25" customHeight="1">
      <c r="A43" s="2"/>
      <c r="B43" s="224"/>
      <c r="C43" s="225"/>
      <c r="D43" s="225"/>
      <c r="E43" s="225"/>
      <c r="F43" s="225"/>
      <c r="G43" s="226"/>
      <c r="H43" s="226"/>
      <c r="I43" s="226"/>
      <c r="J43" s="227"/>
      <c r="K43" s="2"/>
    </row>
    <row r="44" spans="1:11" ht="14.25" customHeight="1">
      <c r="A44" s="2"/>
      <c r="B44" s="224"/>
      <c r="C44" s="225"/>
      <c r="D44" s="225"/>
      <c r="E44" s="225"/>
      <c r="F44" s="225"/>
      <c r="G44" s="226"/>
      <c r="H44" s="226"/>
      <c r="I44" s="226"/>
      <c r="J44" s="227"/>
      <c r="K44" s="2"/>
    </row>
    <row r="45" spans="1:11" ht="14.25" customHeight="1">
      <c r="A45" s="2"/>
      <c r="B45" s="224"/>
      <c r="C45" s="225"/>
      <c r="D45" s="225"/>
      <c r="E45" s="225"/>
      <c r="F45" s="225"/>
      <c r="G45" s="226"/>
      <c r="H45" s="226"/>
      <c r="I45" s="226"/>
      <c r="J45" s="227"/>
      <c r="K45" s="2"/>
    </row>
    <row r="46" spans="1:11" ht="14.25" customHeight="1">
      <c r="A46" s="2"/>
      <c r="B46" s="224"/>
      <c r="C46" s="225"/>
      <c r="D46" s="225"/>
      <c r="E46" s="225"/>
      <c r="F46" s="225"/>
      <c r="G46" s="226"/>
      <c r="H46" s="226"/>
      <c r="I46" s="226"/>
      <c r="J46" s="227"/>
      <c r="K46" s="2"/>
    </row>
    <row r="47" spans="1:11" ht="14.25" customHeight="1">
      <c r="A47" s="2"/>
      <c r="B47" s="224"/>
      <c r="C47" s="225"/>
      <c r="D47" s="225"/>
      <c r="E47" s="225"/>
      <c r="F47" s="225"/>
      <c r="G47" s="226"/>
      <c r="H47" s="226"/>
      <c r="I47" s="226"/>
      <c r="J47" s="227"/>
      <c r="K47" s="2"/>
    </row>
    <row r="48" spans="1:11" ht="14.25" customHeight="1">
      <c r="A48" s="2"/>
      <c r="B48" s="224"/>
      <c r="C48" s="225"/>
      <c r="D48" s="225"/>
      <c r="E48" s="225"/>
      <c r="F48" s="225"/>
      <c r="G48" s="226"/>
      <c r="H48" s="226"/>
      <c r="I48" s="226"/>
      <c r="J48" s="227"/>
      <c r="K48" s="2"/>
    </row>
    <row r="49" spans="1:11" ht="14.25" customHeight="1">
      <c r="A49" s="2"/>
      <c r="B49" s="224"/>
      <c r="C49" s="225"/>
      <c r="D49" s="225"/>
      <c r="E49" s="225"/>
      <c r="F49" s="225"/>
      <c r="G49" s="226"/>
      <c r="H49" s="226"/>
      <c r="I49" s="226"/>
      <c r="J49" s="227"/>
      <c r="K49" s="2"/>
    </row>
    <row r="50" spans="1:11" ht="14.25" customHeight="1">
      <c r="A50" s="2"/>
      <c r="B50" s="224"/>
      <c r="C50" s="225"/>
      <c r="D50" s="225"/>
      <c r="E50" s="225"/>
      <c r="F50" s="225"/>
      <c r="G50" s="226"/>
      <c r="H50" s="226"/>
      <c r="I50" s="226"/>
      <c r="J50" s="227"/>
      <c r="K50" s="2"/>
    </row>
    <row r="51" spans="1:11" ht="14.25" customHeight="1">
      <c r="A51" s="2"/>
      <c r="B51" s="224"/>
      <c r="C51" s="225"/>
      <c r="D51" s="225"/>
      <c r="E51" s="225"/>
      <c r="F51" s="225"/>
      <c r="G51" s="226"/>
      <c r="H51" s="226"/>
      <c r="I51" s="226"/>
      <c r="J51" s="227"/>
      <c r="K51" s="2"/>
    </row>
    <row r="52" spans="1:11" ht="14.25" customHeight="1">
      <c r="A52" s="2"/>
      <c r="B52" s="224"/>
      <c r="C52" s="225"/>
      <c r="D52" s="225"/>
      <c r="E52" s="225"/>
      <c r="F52" s="225"/>
      <c r="G52" s="226"/>
      <c r="H52" s="226"/>
      <c r="I52" s="226"/>
      <c r="J52" s="227"/>
      <c r="K52" s="2"/>
    </row>
    <row r="53" spans="1:11" ht="14.25" customHeight="1">
      <c r="A53" s="2"/>
      <c r="B53" s="224"/>
      <c r="C53" s="225"/>
      <c r="D53" s="225"/>
      <c r="E53" s="225"/>
      <c r="F53" s="225"/>
      <c r="G53" s="226"/>
      <c r="H53" s="226"/>
      <c r="I53" s="226"/>
      <c r="J53" s="227"/>
      <c r="K53" s="2"/>
    </row>
    <row r="54" spans="1:11" ht="14.25" customHeight="1">
      <c r="A54" s="2"/>
      <c r="B54" s="224"/>
      <c r="C54" s="225"/>
      <c r="D54" s="225"/>
      <c r="E54" s="225"/>
      <c r="F54" s="225"/>
      <c r="G54" s="226"/>
      <c r="H54" s="226"/>
      <c r="I54" s="226"/>
      <c r="J54" s="227"/>
      <c r="K54" s="2"/>
    </row>
    <row r="55" spans="1:11" ht="14.25" customHeight="1">
      <c r="A55" s="2"/>
      <c r="B55" s="224"/>
      <c r="C55" s="225"/>
      <c r="D55" s="225"/>
      <c r="E55" s="225"/>
      <c r="F55" s="225"/>
      <c r="G55" s="226"/>
      <c r="H55" s="226"/>
      <c r="I55" s="226"/>
      <c r="J55" s="227"/>
      <c r="K55" s="2"/>
    </row>
    <row r="56" spans="1:11" ht="14.25" customHeight="1">
      <c r="A56" s="2"/>
      <c r="B56" s="224"/>
      <c r="C56" s="225"/>
      <c r="D56" s="225"/>
      <c r="E56" s="225"/>
      <c r="F56" s="225"/>
      <c r="G56" s="226"/>
      <c r="H56" s="226"/>
      <c r="I56" s="226"/>
      <c r="J56" s="227"/>
      <c r="K56" s="2"/>
    </row>
    <row r="57" spans="1:11" ht="14.25" customHeight="1">
      <c r="A57" s="2"/>
      <c r="B57" s="224"/>
      <c r="C57" s="225"/>
      <c r="D57" s="225"/>
      <c r="E57" s="225"/>
      <c r="F57" s="225"/>
      <c r="G57" s="226"/>
      <c r="H57" s="226"/>
      <c r="I57" s="226"/>
      <c r="J57" s="227"/>
      <c r="K57" s="2"/>
    </row>
    <row r="58" spans="1:11" ht="14.25" customHeight="1">
      <c r="A58" s="2"/>
      <c r="B58" s="224"/>
      <c r="C58" s="225"/>
      <c r="D58" s="225"/>
      <c r="E58" s="225"/>
      <c r="F58" s="225"/>
      <c r="G58" s="226"/>
      <c r="H58" s="226"/>
      <c r="I58" s="226"/>
      <c r="J58" s="227"/>
      <c r="K58" s="2"/>
    </row>
    <row r="59" spans="1:11" ht="14.25" customHeight="1">
      <c r="A59" s="2"/>
      <c r="B59" s="224"/>
      <c r="C59" s="225"/>
      <c r="D59" s="225"/>
      <c r="E59" s="225"/>
      <c r="F59" s="225"/>
      <c r="G59" s="226"/>
      <c r="H59" s="226"/>
      <c r="I59" s="226"/>
      <c r="J59" s="227"/>
      <c r="K59" s="2"/>
    </row>
    <row r="60" spans="1:11" ht="14.25" customHeight="1">
      <c r="A60" s="2"/>
      <c r="B60" s="224"/>
      <c r="C60" s="225"/>
      <c r="D60" s="225"/>
      <c r="E60" s="225"/>
      <c r="F60" s="225"/>
      <c r="G60" s="226"/>
      <c r="H60" s="226"/>
      <c r="I60" s="226"/>
      <c r="J60" s="227"/>
      <c r="K60" s="2"/>
    </row>
    <row r="61" spans="1:11" ht="14.25" customHeight="1">
      <c r="A61" s="2"/>
      <c r="B61" s="224"/>
      <c r="C61" s="225"/>
      <c r="D61" s="225"/>
      <c r="E61" s="225"/>
      <c r="F61" s="225"/>
      <c r="G61" s="226"/>
      <c r="H61" s="226"/>
      <c r="I61" s="226"/>
      <c r="J61" s="227"/>
      <c r="K61" s="2"/>
    </row>
    <row r="62" spans="1:11" ht="14.25" customHeight="1">
      <c r="A62" s="2"/>
      <c r="B62" s="224"/>
      <c r="C62" s="225"/>
      <c r="D62" s="225"/>
      <c r="E62" s="225"/>
      <c r="F62" s="225"/>
      <c r="G62" s="226"/>
      <c r="H62" s="226"/>
      <c r="I62" s="226"/>
      <c r="J62" s="227"/>
      <c r="K62" s="2"/>
    </row>
    <row r="63" spans="1:11" ht="14.25" customHeight="1">
      <c r="A63" s="2"/>
      <c r="B63" s="224"/>
      <c r="C63" s="225"/>
      <c r="D63" s="225"/>
      <c r="E63" s="225"/>
      <c r="F63" s="225"/>
      <c r="G63" s="226"/>
      <c r="H63" s="226"/>
      <c r="I63" s="226"/>
      <c r="J63" s="227"/>
      <c r="K63" s="2"/>
    </row>
    <row r="64" spans="1:11" ht="14.25" customHeight="1">
      <c r="A64" s="2"/>
      <c r="B64" s="224"/>
      <c r="C64" s="225"/>
      <c r="D64" s="225"/>
      <c r="E64" s="225"/>
      <c r="F64" s="225"/>
      <c r="G64" s="226"/>
      <c r="H64" s="226"/>
      <c r="I64" s="226"/>
      <c r="J64" s="227"/>
      <c r="K64" s="2"/>
    </row>
    <row r="65" spans="1:11" ht="14.25" customHeight="1">
      <c r="A65" s="2"/>
      <c r="B65" s="224"/>
      <c r="C65" s="225"/>
      <c r="D65" s="225"/>
      <c r="E65" s="225"/>
      <c r="F65" s="225"/>
      <c r="G65" s="226"/>
      <c r="H65" s="226"/>
      <c r="I65" s="226"/>
      <c r="J65" s="227"/>
      <c r="K65" s="2"/>
    </row>
    <row r="66" spans="1:11" ht="14.25" customHeight="1">
      <c r="A66" s="2"/>
      <c r="B66" s="224"/>
      <c r="C66" s="225"/>
      <c r="D66" s="225"/>
      <c r="E66" s="225"/>
      <c r="F66" s="225"/>
      <c r="G66" s="226"/>
      <c r="H66" s="226"/>
      <c r="I66" s="226"/>
      <c r="J66" s="227"/>
      <c r="K66" s="2"/>
    </row>
    <row r="67" spans="1:11" ht="14.25" customHeight="1">
      <c r="A67" s="2"/>
      <c r="B67" s="224"/>
      <c r="C67" s="225"/>
      <c r="D67" s="225"/>
      <c r="E67" s="225"/>
      <c r="F67" s="225"/>
      <c r="G67" s="226"/>
      <c r="H67" s="226"/>
      <c r="I67" s="226"/>
      <c r="J67" s="227"/>
      <c r="K67" s="2"/>
    </row>
    <row r="68" spans="1:11" ht="14.25" customHeight="1">
      <c r="A68" s="2"/>
      <c r="B68" s="224"/>
      <c r="C68" s="225"/>
      <c r="D68" s="225"/>
      <c r="E68" s="225"/>
      <c r="F68" s="225"/>
      <c r="G68" s="226"/>
      <c r="H68" s="226"/>
      <c r="I68" s="226"/>
      <c r="J68" s="227"/>
      <c r="K68" s="2"/>
    </row>
    <row r="69" spans="1:11" ht="14.25" customHeight="1">
      <c r="A69" s="2"/>
      <c r="B69" s="224"/>
      <c r="C69" s="225"/>
      <c r="D69" s="225"/>
      <c r="E69" s="225"/>
      <c r="F69" s="225"/>
      <c r="G69" s="226"/>
      <c r="H69" s="226"/>
      <c r="I69" s="226"/>
      <c r="J69" s="227"/>
      <c r="K69" s="2"/>
    </row>
    <row r="70" spans="1:11" ht="14.25" customHeight="1">
      <c r="A70" s="2"/>
      <c r="B70" s="224"/>
      <c r="C70" s="225"/>
      <c r="D70" s="225"/>
      <c r="E70" s="225"/>
      <c r="F70" s="225"/>
      <c r="G70" s="226"/>
      <c r="H70" s="226"/>
      <c r="I70" s="226"/>
      <c r="J70" s="227"/>
      <c r="K70" s="2"/>
    </row>
    <row r="71" spans="1:11" ht="14.25" customHeight="1">
      <c r="A71" s="2"/>
      <c r="B71" s="224"/>
      <c r="C71" s="225"/>
      <c r="D71" s="225"/>
      <c r="E71" s="225"/>
      <c r="F71" s="225"/>
      <c r="G71" s="226"/>
      <c r="H71" s="226"/>
      <c r="I71" s="226"/>
      <c r="J71" s="227"/>
      <c r="K71" s="2"/>
    </row>
    <row r="72" spans="1:11" ht="14.25" customHeight="1">
      <c r="A72" s="2"/>
      <c r="B72" s="224"/>
      <c r="C72" s="225"/>
      <c r="D72" s="225"/>
      <c r="E72" s="225"/>
      <c r="F72" s="225"/>
      <c r="G72" s="226"/>
      <c r="H72" s="226"/>
      <c r="I72" s="226"/>
      <c r="J72" s="227"/>
      <c r="K72" s="2"/>
    </row>
    <row r="73" spans="1:11" ht="14.25" customHeight="1">
      <c r="A73" s="2"/>
      <c r="B73" s="224"/>
      <c r="C73" s="225"/>
      <c r="D73" s="225"/>
      <c r="E73" s="225"/>
      <c r="F73" s="225"/>
      <c r="G73" s="226"/>
      <c r="H73" s="226"/>
      <c r="I73" s="226"/>
      <c r="J73" s="227"/>
      <c r="K73" s="2"/>
    </row>
    <row r="74" spans="1:11" ht="14.25" customHeight="1">
      <c r="A74" s="2"/>
      <c r="B74" s="224"/>
      <c r="C74" s="225"/>
      <c r="D74" s="225"/>
      <c r="E74" s="225"/>
      <c r="F74" s="225"/>
      <c r="G74" s="226"/>
      <c r="H74" s="226"/>
      <c r="I74" s="226"/>
      <c r="J74" s="227"/>
      <c r="K74" s="2"/>
    </row>
    <row r="75" spans="1:11" ht="14.25" customHeight="1">
      <c r="A75" s="2"/>
      <c r="B75" s="224"/>
      <c r="C75" s="225"/>
      <c r="D75" s="225"/>
      <c r="E75" s="225"/>
      <c r="F75" s="225"/>
      <c r="G75" s="226"/>
      <c r="H75" s="226"/>
      <c r="I75" s="226"/>
      <c r="J75" s="227"/>
      <c r="K75" s="2"/>
    </row>
    <row r="76" spans="1:11" ht="14.25" customHeight="1">
      <c r="A76" s="2"/>
      <c r="B76" s="224"/>
      <c r="C76" s="225"/>
      <c r="D76" s="225"/>
      <c r="E76" s="225"/>
      <c r="F76" s="225"/>
      <c r="G76" s="226"/>
      <c r="H76" s="226"/>
      <c r="I76" s="226"/>
      <c r="J76" s="227"/>
      <c r="K76" s="2"/>
    </row>
    <row r="77" spans="1:11" ht="14.25" customHeight="1">
      <c r="A77" s="2"/>
      <c r="B77" s="224"/>
      <c r="C77" s="225"/>
      <c r="D77" s="225"/>
      <c r="E77" s="225"/>
      <c r="F77" s="225"/>
      <c r="G77" s="226"/>
      <c r="H77" s="226"/>
      <c r="I77" s="226"/>
      <c r="J77" s="227"/>
      <c r="K77" s="2"/>
    </row>
    <row r="78" spans="1:11" ht="14.25" customHeight="1">
      <c r="A78" s="2"/>
      <c r="B78" s="224"/>
      <c r="C78" s="225"/>
      <c r="D78" s="225"/>
      <c r="E78" s="225"/>
      <c r="F78" s="225"/>
      <c r="G78" s="226"/>
      <c r="H78" s="226"/>
      <c r="I78" s="226"/>
      <c r="J78" s="227"/>
      <c r="K78" s="2"/>
    </row>
    <row r="79" spans="1:11" ht="14.25" customHeight="1">
      <c r="A79" s="2"/>
      <c r="B79" s="224"/>
      <c r="C79" s="225"/>
      <c r="D79" s="225"/>
      <c r="E79" s="225"/>
      <c r="F79" s="225"/>
      <c r="G79" s="226"/>
      <c r="H79" s="226"/>
      <c r="I79" s="226"/>
      <c r="J79" s="227"/>
      <c r="K79" s="2"/>
    </row>
    <row r="80" spans="1:11" ht="14.25" customHeight="1">
      <c r="A80" s="2"/>
      <c r="B80" s="224"/>
      <c r="C80" s="225"/>
      <c r="D80" s="225"/>
      <c r="E80" s="225"/>
      <c r="F80" s="225"/>
      <c r="G80" s="226"/>
      <c r="H80" s="226"/>
      <c r="I80" s="226"/>
      <c r="J80" s="227"/>
      <c r="K80" s="2"/>
    </row>
    <row r="81" spans="1:11" ht="14.25" customHeight="1">
      <c r="A81" s="2"/>
      <c r="B81" s="224"/>
      <c r="C81" s="225"/>
      <c r="D81" s="225"/>
      <c r="E81" s="225"/>
      <c r="F81" s="225"/>
      <c r="G81" s="226"/>
      <c r="H81" s="226"/>
      <c r="I81" s="226"/>
      <c r="J81" s="227"/>
      <c r="K81" s="2"/>
    </row>
    <row r="82" spans="1:11" ht="14.25" customHeight="1">
      <c r="A82" s="2"/>
      <c r="B82" s="224"/>
      <c r="C82" s="225"/>
      <c r="D82" s="225"/>
      <c r="E82" s="225"/>
      <c r="F82" s="225"/>
      <c r="G82" s="226"/>
      <c r="H82" s="226"/>
      <c r="I82" s="226"/>
      <c r="J82" s="227"/>
      <c r="K82" s="2"/>
    </row>
    <row r="83" spans="1:11" ht="14.25" customHeight="1">
      <c r="A83" s="2"/>
      <c r="B83" s="224"/>
      <c r="C83" s="225"/>
      <c r="D83" s="225"/>
      <c r="E83" s="225"/>
      <c r="F83" s="225"/>
      <c r="G83" s="226"/>
      <c r="H83" s="226"/>
      <c r="I83" s="226"/>
      <c r="J83" s="227"/>
      <c r="K83" s="2"/>
    </row>
    <row r="84" spans="1:11" ht="14.25" customHeight="1">
      <c r="A84" s="2"/>
      <c r="B84" s="224"/>
      <c r="C84" s="225"/>
      <c r="D84" s="225"/>
      <c r="E84" s="225"/>
      <c r="F84" s="225"/>
      <c r="G84" s="226"/>
      <c r="H84" s="226"/>
      <c r="I84" s="226"/>
      <c r="J84" s="227"/>
      <c r="K84" s="2"/>
    </row>
    <row r="85" spans="1:11" ht="14.25" customHeight="1">
      <c r="A85" s="2"/>
      <c r="B85" s="224"/>
      <c r="C85" s="225"/>
      <c r="D85" s="225"/>
      <c r="E85" s="225"/>
      <c r="F85" s="225"/>
      <c r="G85" s="226"/>
      <c r="H85" s="226"/>
      <c r="I85" s="226"/>
      <c r="J85" s="227"/>
      <c r="K85" s="2"/>
    </row>
    <row r="86" spans="1:11" ht="14.25" customHeight="1">
      <c r="A86" s="2"/>
      <c r="B86" s="224"/>
      <c r="C86" s="225"/>
      <c r="D86" s="225"/>
      <c r="E86" s="225"/>
      <c r="F86" s="225"/>
      <c r="G86" s="226"/>
      <c r="H86" s="226"/>
      <c r="I86" s="226"/>
      <c r="J86" s="227"/>
      <c r="K86" s="2"/>
    </row>
    <row r="87" spans="1:11" ht="14.25" customHeight="1">
      <c r="A87" s="2"/>
      <c r="B87" s="224"/>
      <c r="C87" s="225"/>
      <c r="D87" s="225"/>
      <c r="E87" s="225"/>
      <c r="F87" s="225"/>
      <c r="G87" s="226"/>
      <c r="H87" s="226"/>
      <c r="I87" s="226"/>
      <c r="J87" s="227"/>
      <c r="K87" s="2"/>
    </row>
    <row r="88" spans="1:11" ht="14.25" customHeight="1">
      <c r="A88" s="2"/>
      <c r="B88" s="224"/>
      <c r="C88" s="225"/>
      <c r="D88" s="225"/>
      <c r="E88" s="225"/>
      <c r="F88" s="225"/>
      <c r="G88" s="226"/>
      <c r="H88" s="226"/>
      <c r="I88" s="226"/>
      <c r="J88" s="227"/>
      <c r="K88" s="2"/>
    </row>
    <row r="89" spans="1:11" ht="14.25" customHeight="1">
      <c r="A89" s="2"/>
      <c r="B89" s="224"/>
      <c r="C89" s="225"/>
      <c r="D89" s="225"/>
      <c r="E89" s="225"/>
      <c r="F89" s="225"/>
      <c r="G89" s="226"/>
      <c r="H89" s="226"/>
      <c r="I89" s="226"/>
      <c r="J89" s="227"/>
      <c r="K89" s="2"/>
    </row>
    <row r="90" spans="1:11" ht="14.25" customHeight="1">
      <c r="A90" s="2"/>
      <c r="B90" s="224"/>
      <c r="C90" s="225"/>
      <c r="D90" s="225"/>
      <c r="E90" s="225"/>
      <c r="F90" s="225"/>
      <c r="G90" s="226"/>
      <c r="H90" s="226"/>
      <c r="I90" s="226"/>
      <c r="J90" s="227"/>
      <c r="K90" s="2"/>
    </row>
    <row r="91" spans="1:11" ht="14.25" customHeight="1">
      <c r="A91" s="2"/>
      <c r="B91" s="224"/>
      <c r="C91" s="225"/>
      <c r="D91" s="225"/>
      <c r="E91" s="225"/>
      <c r="F91" s="225"/>
      <c r="G91" s="226"/>
      <c r="H91" s="226"/>
      <c r="I91" s="226"/>
      <c r="J91" s="227"/>
      <c r="K91" s="2"/>
    </row>
    <row r="92" spans="1:11" ht="14.25" customHeight="1">
      <c r="A92" s="2"/>
      <c r="B92" s="224"/>
      <c r="C92" s="225"/>
      <c r="D92" s="225"/>
      <c r="E92" s="225"/>
      <c r="F92" s="225"/>
      <c r="G92" s="226"/>
      <c r="H92" s="226"/>
      <c r="I92" s="226"/>
      <c r="J92" s="227"/>
      <c r="K92" s="2"/>
    </row>
    <row r="93" spans="1:11" ht="14.25" customHeight="1">
      <c r="A93" s="2"/>
      <c r="B93" s="224"/>
      <c r="C93" s="225"/>
      <c r="D93" s="225"/>
      <c r="E93" s="225"/>
      <c r="F93" s="225"/>
      <c r="G93" s="226"/>
      <c r="H93" s="226"/>
      <c r="I93" s="226"/>
      <c r="J93" s="227"/>
      <c r="K93" s="2"/>
    </row>
    <row r="94" spans="1:11" ht="14.25" customHeight="1">
      <c r="A94" s="2"/>
      <c r="B94" s="224"/>
      <c r="C94" s="225"/>
      <c r="D94" s="225"/>
      <c r="E94" s="225"/>
      <c r="F94" s="225"/>
      <c r="G94" s="226"/>
      <c r="H94" s="226"/>
      <c r="I94" s="226"/>
      <c r="J94" s="227"/>
      <c r="K94" s="2"/>
    </row>
    <row r="95" spans="1:11" ht="14.25" customHeight="1">
      <c r="A95" s="2"/>
      <c r="B95" s="224"/>
      <c r="C95" s="225"/>
      <c r="D95" s="225"/>
      <c r="E95" s="225"/>
      <c r="F95" s="225"/>
      <c r="G95" s="226"/>
      <c r="H95" s="226"/>
      <c r="I95" s="226"/>
      <c r="J95" s="227"/>
      <c r="K95" s="2"/>
    </row>
    <row r="96" spans="1:11" ht="14.25" customHeight="1">
      <c r="A96" s="2"/>
      <c r="B96" s="224"/>
      <c r="C96" s="225"/>
      <c r="D96" s="225"/>
      <c r="E96" s="225"/>
      <c r="F96" s="225"/>
      <c r="G96" s="226"/>
      <c r="H96" s="226"/>
      <c r="I96" s="226"/>
      <c r="J96" s="227"/>
      <c r="K96" s="2"/>
    </row>
    <row r="97" spans="1:11" ht="14.25" customHeight="1">
      <c r="A97" s="2"/>
      <c r="B97" s="224"/>
      <c r="C97" s="225"/>
      <c r="D97" s="225"/>
      <c r="E97" s="225"/>
      <c r="F97" s="225"/>
      <c r="G97" s="226"/>
      <c r="H97" s="226"/>
      <c r="I97" s="226"/>
      <c r="J97" s="227"/>
      <c r="K97" s="2"/>
    </row>
    <row r="98" spans="1:11" ht="14.25" customHeight="1">
      <c r="A98" s="2"/>
      <c r="B98" s="224"/>
      <c r="C98" s="225"/>
      <c r="D98" s="225"/>
      <c r="E98" s="225"/>
      <c r="F98" s="225"/>
      <c r="G98" s="226"/>
      <c r="H98" s="226"/>
      <c r="I98" s="226"/>
      <c r="J98" s="227"/>
      <c r="K98" s="2"/>
    </row>
    <row r="99" spans="1:11" ht="14.25" customHeight="1">
      <c r="A99" s="2"/>
      <c r="B99" s="224"/>
      <c r="C99" s="225"/>
      <c r="D99" s="225"/>
      <c r="E99" s="225"/>
      <c r="F99" s="225"/>
      <c r="G99" s="226"/>
      <c r="H99" s="226"/>
      <c r="I99" s="226"/>
      <c r="J99" s="227"/>
      <c r="K99" s="2"/>
    </row>
    <row r="100" spans="1:11" ht="14.25" customHeight="1">
      <c r="A100" s="2"/>
      <c r="B100" s="224"/>
      <c r="C100" s="225"/>
      <c r="D100" s="225"/>
      <c r="E100" s="225"/>
      <c r="F100" s="225"/>
      <c r="G100" s="226"/>
      <c r="H100" s="226"/>
      <c r="I100" s="226"/>
      <c r="J100" s="227"/>
      <c r="K100" s="2"/>
    </row>
  </sheetData>
  <mergeCells count="12">
    <mergeCell ref="A3:J3"/>
    <mergeCell ref="A4:J4"/>
    <mergeCell ref="B8:B9"/>
    <mergeCell ref="C8:C9"/>
    <mergeCell ref="A2:J2"/>
    <mergeCell ref="A5:J5"/>
    <mergeCell ref="D6:J6"/>
    <mergeCell ref="G8:I8"/>
    <mergeCell ref="J8:J9"/>
    <mergeCell ref="A8:A9"/>
    <mergeCell ref="D8:F8"/>
    <mergeCell ref="A6:C6"/>
  </mergeCells>
  <printOptions horizontalCentered="1"/>
  <pageMargins left="0.11811023622047245" right="0.11811023622047245" top="0.59055118110236227" bottom="0.98425196850393704" header="0" footer="0"/>
  <pageSetup paperSize="9" scale="98" orientation="landscape"/>
  <headerFooter>
    <oddFooter>&amp;L URC Construction (P) Ltd  Project Manager &amp;COBCC Limited Project Manager Heritage Division&amp;RPage no  OBCC Limited Senior Project Manager Heritage Division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00"/>
  <sheetViews>
    <sheetView showGridLines="0" workbookViewId="0"/>
  </sheetViews>
  <sheetFormatPr defaultColWidth="14.453125" defaultRowHeight="15" customHeight="1"/>
  <cols>
    <col min="1" max="1" width="9.08984375" customWidth="1"/>
    <col min="2" max="2" width="33.7265625" customWidth="1"/>
    <col min="3" max="3" width="5.7265625" customWidth="1"/>
    <col min="4" max="9" width="12.7265625" customWidth="1"/>
    <col min="10" max="10" width="20.7265625" customWidth="1"/>
    <col min="11" max="11" width="8.81640625" customWidth="1"/>
  </cols>
  <sheetData>
    <row r="1" spans="1:11" ht="14.25" customHeight="1">
      <c r="A1" s="2"/>
      <c r="B1" s="224"/>
      <c r="C1" s="225"/>
      <c r="D1" s="225"/>
      <c r="E1" s="225"/>
      <c r="F1" s="225"/>
      <c r="G1" s="226"/>
      <c r="H1" s="226"/>
      <c r="I1" s="226"/>
      <c r="J1" s="227"/>
      <c r="K1" s="2"/>
    </row>
    <row r="2" spans="1:11" ht="14.25" customHeight="1">
      <c r="A2" s="374" t="s">
        <v>446</v>
      </c>
      <c r="B2" s="345"/>
      <c r="C2" s="345"/>
      <c r="D2" s="345"/>
      <c r="E2" s="345"/>
      <c r="F2" s="345"/>
      <c r="G2" s="345"/>
      <c r="H2" s="345"/>
      <c r="I2" s="345"/>
      <c r="J2" s="345"/>
      <c r="K2" s="2"/>
    </row>
    <row r="3" spans="1:11" ht="14.25" customHeight="1">
      <c r="A3" s="374" t="s">
        <v>447</v>
      </c>
      <c r="B3" s="345"/>
      <c r="C3" s="345"/>
      <c r="D3" s="345"/>
      <c r="E3" s="345"/>
      <c r="F3" s="345"/>
      <c r="G3" s="345"/>
      <c r="H3" s="345"/>
      <c r="I3" s="345"/>
      <c r="J3" s="345"/>
      <c r="K3" s="2"/>
    </row>
    <row r="4" spans="1:11" ht="14.25" customHeight="1">
      <c r="A4" s="374" t="s">
        <v>448</v>
      </c>
      <c r="B4" s="345"/>
      <c r="C4" s="345"/>
      <c r="D4" s="345"/>
      <c r="E4" s="345"/>
      <c r="F4" s="345"/>
      <c r="G4" s="345"/>
      <c r="H4" s="345"/>
      <c r="I4" s="345"/>
      <c r="J4" s="345"/>
      <c r="K4" s="2"/>
    </row>
    <row r="5" spans="1:11" ht="4.5" customHeight="1">
      <c r="A5" s="377"/>
      <c r="B5" s="345"/>
      <c r="C5" s="345"/>
      <c r="D5" s="345"/>
      <c r="E5" s="345"/>
      <c r="F5" s="345"/>
      <c r="G5" s="345"/>
      <c r="H5" s="345"/>
      <c r="I5" s="345"/>
      <c r="J5" s="345"/>
      <c r="K5" s="2"/>
    </row>
    <row r="6" spans="1:11" ht="19.5" customHeight="1">
      <c r="A6" s="382" t="s">
        <v>461</v>
      </c>
      <c r="B6" s="337"/>
      <c r="C6" s="338"/>
      <c r="D6" s="378" t="s">
        <v>450</v>
      </c>
      <c r="E6" s="337"/>
      <c r="F6" s="337"/>
      <c r="G6" s="337"/>
      <c r="H6" s="337"/>
      <c r="I6" s="337"/>
      <c r="J6" s="338"/>
      <c r="K6" s="2"/>
    </row>
    <row r="7" spans="1:11" ht="4.5" customHeight="1">
      <c r="A7" s="229"/>
      <c r="B7" s="229"/>
      <c r="C7" s="228"/>
      <c r="D7" s="228"/>
      <c r="E7" s="228"/>
      <c r="F7" s="228"/>
      <c r="G7" s="228"/>
      <c r="H7" s="228"/>
      <c r="I7" s="228"/>
      <c r="J7" s="228"/>
      <c r="K7" s="2"/>
    </row>
    <row r="8" spans="1:11" ht="15" customHeight="1">
      <c r="A8" s="381" t="s">
        <v>451</v>
      </c>
      <c r="B8" s="375" t="s">
        <v>452</v>
      </c>
      <c r="C8" s="376" t="s">
        <v>9</v>
      </c>
      <c r="D8" s="379" t="s">
        <v>453</v>
      </c>
      <c r="E8" s="337"/>
      <c r="F8" s="338"/>
      <c r="G8" s="379" t="s">
        <v>454</v>
      </c>
      <c r="H8" s="337"/>
      <c r="I8" s="338"/>
      <c r="J8" s="380" t="s">
        <v>14</v>
      </c>
      <c r="K8" s="2"/>
    </row>
    <row r="9" spans="1:11" ht="14.25" customHeight="1">
      <c r="A9" s="340"/>
      <c r="B9" s="340"/>
      <c r="C9" s="340"/>
      <c r="D9" s="230" t="s">
        <v>455</v>
      </c>
      <c r="E9" s="230" t="s">
        <v>456</v>
      </c>
      <c r="F9" s="230" t="s">
        <v>457</v>
      </c>
      <c r="G9" s="230" t="s">
        <v>455</v>
      </c>
      <c r="H9" s="230" t="s">
        <v>456</v>
      </c>
      <c r="I9" s="230" t="s">
        <v>457</v>
      </c>
      <c r="J9" s="340"/>
      <c r="K9" s="2"/>
    </row>
    <row r="10" spans="1:11" ht="14.25" customHeight="1">
      <c r="A10" s="231">
        <v>2</v>
      </c>
      <c r="B10" s="232" t="s">
        <v>44</v>
      </c>
      <c r="C10" s="232"/>
      <c r="D10" s="232"/>
      <c r="E10" s="232"/>
      <c r="F10" s="232"/>
      <c r="G10" s="232"/>
      <c r="H10" s="232"/>
      <c r="I10" s="232"/>
      <c r="J10" s="233"/>
      <c r="K10" s="2"/>
    </row>
    <row r="11" spans="1:11" ht="14.25" customHeight="1">
      <c r="A11" s="234" t="s">
        <v>46</v>
      </c>
      <c r="B11" s="235" t="s">
        <v>47</v>
      </c>
      <c r="C11" s="235"/>
      <c r="D11" s="235"/>
      <c r="E11" s="235"/>
      <c r="F11" s="235"/>
      <c r="G11" s="235"/>
      <c r="H11" s="235"/>
      <c r="I11" s="235"/>
      <c r="J11" s="236"/>
      <c r="K11" s="2"/>
    </row>
    <row r="12" spans="1:11" ht="14.25" customHeight="1">
      <c r="A12" s="237">
        <v>2.1</v>
      </c>
      <c r="B12" s="238" t="s">
        <v>50</v>
      </c>
      <c r="C12" s="239" t="s">
        <v>458</v>
      </c>
      <c r="D12" s="240"/>
      <c r="E12" s="240">
        <v>1</v>
      </c>
      <c r="F12" s="240">
        <f t="shared" ref="F12:F27" si="0">D12+E12</f>
        <v>1</v>
      </c>
      <c r="G12" s="241"/>
      <c r="H12" s="241">
        <f t="shared" ref="H12:H14" si="1">(E12/1)</f>
        <v>1</v>
      </c>
      <c r="I12" s="241">
        <f t="shared" ref="I12:I27" si="2">G12+H12</f>
        <v>1</v>
      </c>
      <c r="J12" s="242"/>
      <c r="K12" s="2"/>
    </row>
    <row r="13" spans="1:11" ht="14.25" customHeight="1">
      <c r="A13" s="237">
        <v>2.2000000000000002</v>
      </c>
      <c r="B13" s="238" t="s">
        <v>51</v>
      </c>
      <c r="C13" s="239" t="s">
        <v>458</v>
      </c>
      <c r="D13" s="240"/>
      <c r="E13" s="240"/>
      <c r="F13" s="240">
        <f t="shared" si="0"/>
        <v>0</v>
      </c>
      <c r="G13" s="241"/>
      <c r="H13" s="241">
        <f t="shared" si="1"/>
        <v>0</v>
      </c>
      <c r="I13" s="241">
        <f t="shared" si="2"/>
        <v>0</v>
      </c>
      <c r="J13" s="242"/>
      <c r="K13" s="2"/>
    </row>
    <row r="14" spans="1:11" ht="14.25" customHeight="1">
      <c r="A14" s="237">
        <v>2.2999999999999998</v>
      </c>
      <c r="B14" s="238" t="s">
        <v>52</v>
      </c>
      <c r="C14" s="239" t="s">
        <v>458</v>
      </c>
      <c r="D14" s="240"/>
      <c r="E14" s="240"/>
      <c r="F14" s="240">
        <f t="shared" si="0"/>
        <v>0</v>
      </c>
      <c r="G14" s="241"/>
      <c r="H14" s="241">
        <f t="shared" si="1"/>
        <v>0</v>
      </c>
      <c r="I14" s="241">
        <f t="shared" si="2"/>
        <v>0</v>
      </c>
      <c r="J14" s="242"/>
      <c r="K14" s="243"/>
    </row>
    <row r="15" spans="1:11" ht="14.25" customHeight="1">
      <c r="A15" s="237">
        <v>2.4</v>
      </c>
      <c r="B15" s="244" t="s">
        <v>80</v>
      </c>
      <c r="C15" s="239"/>
      <c r="D15" s="240"/>
      <c r="E15" s="240"/>
      <c r="F15" s="240">
        <f t="shared" si="0"/>
        <v>0</v>
      </c>
      <c r="G15" s="241"/>
      <c r="H15" s="245"/>
      <c r="I15" s="241">
        <f t="shared" si="2"/>
        <v>0</v>
      </c>
      <c r="J15" s="242"/>
      <c r="K15" s="2"/>
    </row>
    <row r="16" spans="1:11" ht="14.25" customHeight="1">
      <c r="A16" s="246" t="s">
        <v>69</v>
      </c>
      <c r="B16" s="238" t="s">
        <v>54</v>
      </c>
      <c r="C16" s="239" t="s">
        <v>459</v>
      </c>
      <c r="D16" s="240"/>
      <c r="E16" s="240">
        <v>42</v>
      </c>
      <c r="F16" s="240">
        <f t="shared" si="0"/>
        <v>42</v>
      </c>
      <c r="G16" s="241"/>
      <c r="H16" s="241">
        <f>(E16/42)</f>
        <v>1</v>
      </c>
      <c r="I16" s="241">
        <f t="shared" si="2"/>
        <v>1</v>
      </c>
      <c r="J16" s="242"/>
      <c r="K16" s="2"/>
    </row>
    <row r="17" spans="1:11" ht="14.25" customHeight="1">
      <c r="A17" s="246" t="s">
        <v>70</v>
      </c>
      <c r="B17" s="238" t="s">
        <v>55</v>
      </c>
      <c r="C17" s="239" t="s">
        <v>459</v>
      </c>
      <c r="D17" s="240"/>
      <c r="E17" s="240"/>
      <c r="F17" s="240">
        <f t="shared" si="0"/>
        <v>0</v>
      </c>
      <c r="G17" s="241"/>
      <c r="H17" s="241">
        <f t="shared" ref="H17:H18" si="3">(E17/272)</f>
        <v>0</v>
      </c>
      <c r="I17" s="241">
        <f t="shared" si="2"/>
        <v>0</v>
      </c>
      <c r="J17" s="242"/>
      <c r="K17" s="2"/>
    </row>
    <row r="18" spans="1:11" ht="14.25" customHeight="1">
      <c r="A18" s="246" t="s">
        <v>71</v>
      </c>
      <c r="B18" s="238" t="s">
        <v>57</v>
      </c>
      <c r="C18" s="239" t="s">
        <v>459</v>
      </c>
      <c r="D18" s="240"/>
      <c r="E18" s="240"/>
      <c r="F18" s="240">
        <f t="shared" si="0"/>
        <v>0</v>
      </c>
      <c r="G18" s="241"/>
      <c r="H18" s="241">
        <f t="shared" si="3"/>
        <v>0</v>
      </c>
      <c r="I18" s="241">
        <f t="shared" si="2"/>
        <v>0</v>
      </c>
      <c r="J18" s="242"/>
      <c r="K18" s="2"/>
    </row>
    <row r="19" spans="1:11" ht="14.25" customHeight="1">
      <c r="A19" s="237">
        <v>2.5</v>
      </c>
      <c r="B19" s="244" t="s">
        <v>84</v>
      </c>
      <c r="C19" s="239"/>
      <c r="D19" s="240"/>
      <c r="E19" s="240"/>
      <c r="F19" s="240">
        <f t="shared" si="0"/>
        <v>0</v>
      </c>
      <c r="G19" s="241"/>
      <c r="H19" s="245"/>
      <c r="I19" s="241">
        <f t="shared" si="2"/>
        <v>0</v>
      </c>
      <c r="J19" s="242"/>
      <c r="K19" s="2"/>
    </row>
    <row r="20" spans="1:11" ht="14.25" customHeight="1">
      <c r="A20" s="246" t="s">
        <v>73</v>
      </c>
      <c r="B20" s="238" t="s">
        <v>54</v>
      </c>
      <c r="C20" s="239" t="s">
        <v>459</v>
      </c>
      <c r="D20" s="240"/>
      <c r="E20" s="240">
        <v>42</v>
      </c>
      <c r="F20" s="240">
        <f t="shared" si="0"/>
        <v>42</v>
      </c>
      <c r="G20" s="241"/>
      <c r="H20" s="241">
        <f>(E20/42)</f>
        <v>1</v>
      </c>
      <c r="I20" s="241">
        <f t="shared" si="2"/>
        <v>1</v>
      </c>
      <c r="J20" s="242"/>
      <c r="K20" s="2"/>
    </row>
    <row r="21" spans="1:11" ht="14.25" customHeight="1">
      <c r="A21" s="246" t="s">
        <v>74</v>
      </c>
      <c r="B21" s="238" t="s">
        <v>55</v>
      </c>
      <c r="C21" s="239" t="s">
        <v>459</v>
      </c>
      <c r="D21" s="240"/>
      <c r="E21" s="240"/>
      <c r="F21" s="240">
        <f t="shared" si="0"/>
        <v>0</v>
      </c>
      <c r="G21" s="241"/>
      <c r="H21" s="241">
        <f t="shared" ref="H21:H22" si="4">(E21/272)</f>
        <v>0</v>
      </c>
      <c r="I21" s="241">
        <f t="shared" si="2"/>
        <v>0</v>
      </c>
      <c r="J21" s="242"/>
      <c r="K21" s="2"/>
    </row>
    <row r="22" spans="1:11" ht="14.25" customHeight="1">
      <c r="A22" s="246" t="s">
        <v>75</v>
      </c>
      <c r="B22" s="238" t="s">
        <v>57</v>
      </c>
      <c r="C22" s="239" t="s">
        <v>459</v>
      </c>
      <c r="D22" s="240"/>
      <c r="E22" s="240"/>
      <c r="F22" s="240">
        <f t="shared" si="0"/>
        <v>0</v>
      </c>
      <c r="G22" s="241"/>
      <c r="H22" s="241">
        <f t="shared" si="4"/>
        <v>0</v>
      </c>
      <c r="I22" s="241">
        <f t="shared" si="2"/>
        <v>0</v>
      </c>
      <c r="J22" s="242"/>
      <c r="K22" s="2"/>
    </row>
    <row r="23" spans="1:11" ht="14.25" customHeight="1">
      <c r="A23" s="237">
        <v>2.6</v>
      </c>
      <c r="B23" s="238" t="s">
        <v>62</v>
      </c>
      <c r="C23" s="239" t="s">
        <v>458</v>
      </c>
      <c r="D23" s="240"/>
      <c r="E23" s="240"/>
      <c r="F23" s="240">
        <f t="shared" si="0"/>
        <v>0</v>
      </c>
      <c r="G23" s="241"/>
      <c r="H23" s="245"/>
      <c r="I23" s="241">
        <f t="shared" si="2"/>
        <v>0</v>
      </c>
      <c r="J23" s="242"/>
      <c r="K23" s="2"/>
    </row>
    <row r="24" spans="1:11" ht="14.25" customHeight="1">
      <c r="A24" s="237">
        <v>2.7</v>
      </c>
      <c r="B24" s="244" t="s">
        <v>462</v>
      </c>
      <c r="C24" s="239"/>
      <c r="D24" s="240"/>
      <c r="E24" s="240"/>
      <c r="F24" s="240">
        <f t="shared" si="0"/>
        <v>0</v>
      </c>
      <c r="G24" s="241"/>
      <c r="H24" s="245"/>
      <c r="I24" s="241">
        <f t="shared" si="2"/>
        <v>0</v>
      </c>
      <c r="J24" s="242"/>
      <c r="K24" s="2"/>
    </row>
    <row r="25" spans="1:11" ht="14.25" customHeight="1">
      <c r="A25" s="246" t="s">
        <v>76</v>
      </c>
      <c r="B25" s="238" t="s">
        <v>54</v>
      </c>
      <c r="C25" s="239" t="s">
        <v>305</v>
      </c>
      <c r="D25" s="240"/>
      <c r="E25" s="240"/>
      <c r="F25" s="240">
        <f t="shared" si="0"/>
        <v>0</v>
      </c>
      <c r="G25" s="241"/>
      <c r="H25" s="245"/>
      <c r="I25" s="241">
        <f t="shared" si="2"/>
        <v>0</v>
      </c>
      <c r="J25" s="242"/>
      <c r="K25" s="2"/>
    </row>
    <row r="26" spans="1:11" ht="14.25" customHeight="1">
      <c r="A26" s="246" t="s">
        <v>77</v>
      </c>
      <c r="B26" s="238" t="s">
        <v>55</v>
      </c>
      <c r="C26" s="239" t="s">
        <v>305</v>
      </c>
      <c r="D26" s="240"/>
      <c r="E26" s="240"/>
      <c r="F26" s="240">
        <f t="shared" si="0"/>
        <v>0</v>
      </c>
      <c r="G26" s="241"/>
      <c r="H26" s="245"/>
      <c r="I26" s="241">
        <f t="shared" si="2"/>
        <v>0</v>
      </c>
      <c r="J26" s="242"/>
      <c r="K26" s="2"/>
    </row>
    <row r="27" spans="1:11" ht="14.25" customHeight="1">
      <c r="A27" s="246" t="s">
        <v>78</v>
      </c>
      <c r="B27" s="238" t="s">
        <v>57</v>
      </c>
      <c r="C27" s="239" t="s">
        <v>305</v>
      </c>
      <c r="D27" s="240"/>
      <c r="E27" s="240"/>
      <c r="F27" s="240">
        <f t="shared" si="0"/>
        <v>0</v>
      </c>
      <c r="G27" s="241"/>
      <c r="H27" s="245"/>
      <c r="I27" s="241">
        <f t="shared" si="2"/>
        <v>0</v>
      </c>
      <c r="J27" s="242"/>
      <c r="K27" s="2"/>
    </row>
    <row r="28" spans="1:11" ht="14.25" customHeight="1">
      <c r="A28" s="247"/>
      <c r="B28" s="248"/>
      <c r="C28" s="249"/>
      <c r="D28" s="249"/>
      <c r="E28" s="249"/>
      <c r="F28" s="249"/>
      <c r="G28" s="249"/>
      <c r="H28" s="249"/>
      <c r="I28" s="249"/>
      <c r="J28" s="250"/>
      <c r="K28" s="2"/>
    </row>
    <row r="29" spans="1:11" ht="14.25" customHeight="1">
      <c r="A29" s="251"/>
      <c r="B29" s="252"/>
      <c r="C29" s="251"/>
      <c r="D29" s="251"/>
      <c r="E29" s="251"/>
      <c r="F29" s="251"/>
      <c r="G29" s="253"/>
      <c r="H29" s="253"/>
      <c r="I29" s="253"/>
      <c r="J29" s="254"/>
      <c r="K29" s="2"/>
    </row>
    <row r="30" spans="1:11" ht="14.25" customHeight="1">
      <c r="A30" s="2"/>
      <c r="B30" s="224"/>
      <c r="C30" s="255"/>
      <c r="D30" s="255"/>
      <c r="E30" s="255"/>
      <c r="F30" s="255"/>
      <c r="G30" s="226"/>
      <c r="H30" s="226"/>
      <c r="I30" s="226"/>
      <c r="J30" s="227"/>
      <c r="K30" s="2"/>
    </row>
    <row r="31" spans="1:11" ht="14.25" customHeight="1">
      <c r="A31" s="2"/>
      <c r="B31" s="224"/>
      <c r="C31" s="225"/>
      <c r="D31" s="225"/>
      <c r="E31" s="225"/>
      <c r="F31" s="225"/>
      <c r="G31" s="226"/>
      <c r="H31" s="226"/>
      <c r="I31" s="226"/>
      <c r="J31" s="227"/>
      <c r="K31" s="2"/>
    </row>
    <row r="32" spans="1:11" ht="14.25" customHeight="1">
      <c r="A32" s="2"/>
      <c r="B32" s="224"/>
      <c r="C32" s="225"/>
      <c r="D32" s="225"/>
      <c r="E32" s="225"/>
      <c r="F32" s="225"/>
      <c r="G32" s="226"/>
      <c r="H32" s="226"/>
      <c r="I32" s="226"/>
      <c r="J32" s="227"/>
      <c r="K32" s="2"/>
    </row>
    <row r="33" spans="1:11" ht="14.25" customHeight="1">
      <c r="A33" s="2"/>
      <c r="B33" s="224"/>
      <c r="C33" s="225"/>
      <c r="D33" s="225"/>
      <c r="E33" s="225"/>
      <c r="F33" s="225"/>
      <c r="G33" s="226"/>
      <c r="H33" s="226"/>
      <c r="I33" s="226"/>
      <c r="J33" s="227"/>
      <c r="K33" s="2"/>
    </row>
    <row r="34" spans="1:11" ht="14.25" customHeight="1">
      <c r="A34" s="2"/>
      <c r="B34" s="224"/>
      <c r="C34" s="225"/>
      <c r="D34" s="225"/>
      <c r="E34" s="225"/>
      <c r="F34" s="225"/>
      <c r="G34" s="226"/>
      <c r="H34" s="226"/>
      <c r="I34" s="226"/>
      <c r="J34" s="227"/>
      <c r="K34" s="2"/>
    </row>
    <row r="35" spans="1:11" ht="14.25" customHeight="1">
      <c r="A35" s="2"/>
      <c r="B35" s="224"/>
      <c r="C35" s="225"/>
      <c r="D35" s="225"/>
      <c r="E35" s="225"/>
      <c r="F35" s="225"/>
      <c r="G35" s="226"/>
      <c r="H35" s="226"/>
      <c r="I35" s="226"/>
      <c r="J35" s="227"/>
      <c r="K35" s="2"/>
    </row>
    <row r="36" spans="1:11" ht="14.25" customHeight="1">
      <c r="A36" s="2"/>
      <c r="B36" s="256"/>
      <c r="C36" s="225"/>
      <c r="D36" s="256"/>
      <c r="E36" s="225"/>
      <c r="F36" s="256"/>
      <c r="G36" s="226"/>
      <c r="H36" s="257"/>
      <c r="I36" s="226"/>
      <c r="J36" s="227"/>
      <c r="K36" s="2"/>
    </row>
    <row r="37" spans="1:11" ht="14.25" customHeight="1">
      <c r="A37" s="2"/>
      <c r="B37" s="256"/>
      <c r="C37" s="225"/>
      <c r="D37" s="256"/>
      <c r="E37" s="225"/>
      <c r="F37" s="256"/>
      <c r="G37" s="226"/>
      <c r="H37" s="257"/>
      <c r="I37" s="226"/>
      <c r="J37" s="227"/>
      <c r="K37" s="2"/>
    </row>
    <row r="38" spans="1:11" ht="14.25" customHeight="1">
      <c r="A38" s="2"/>
      <c r="B38" s="256"/>
      <c r="C38" s="225"/>
      <c r="D38" s="256"/>
      <c r="E38" s="225"/>
      <c r="F38" s="256"/>
      <c r="G38" s="226"/>
      <c r="H38" s="257"/>
      <c r="I38" s="226"/>
      <c r="J38" s="227"/>
      <c r="K38" s="2"/>
    </row>
    <row r="39" spans="1:11" ht="14.25" customHeight="1">
      <c r="A39" s="2"/>
      <c r="B39" s="256"/>
      <c r="C39" s="225"/>
      <c r="D39" s="256"/>
      <c r="E39" s="225"/>
      <c r="F39" s="256"/>
      <c r="G39" s="226"/>
      <c r="H39" s="226"/>
      <c r="I39" s="226"/>
      <c r="J39" s="227"/>
      <c r="K39" s="2"/>
    </row>
    <row r="40" spans="1:11" ht="14.25" customHeight="1">
      <c r="A40" s="2"/>
      <c r="B40" s="256"/>
      <c r="C40" s="225"/>
      <c r="D40" s="256"/>
      <c r="E40" s="225"/>
      <c r="F40" s="256"/>
      <c r="G40" s="226"/>
      <c r="H40" s="226"/>
      <c r="I40" s="226"/>
      <c r="J40" s="227"/>
      <c r="K40" s="2"/>
    </row>
    <row r="41" spans="1:11" ht="14.25" customHeight="1">
      <c r="A41" s="2"/>
      <c r="B41" s="256"/>
      <c r="C41" s="225"/>
      <c r="D41" s="256"/>
      <c r="E41" s="225"/>
      <c r="F41" s="256"/>
      <c r="G41" s="226"/>
      <c r="H41" s="226"/>
      <c r="I41" s="226"/>
      <c r="J41" s="227"/>
      <c r="K41" s="2"/>
    </row>
    <row r="42" spans="1:11" ht="14.25" customHeight="1">
      <c r="A42" s="2"/>
      <c r="B42" s="256"/>
      <c r="C42" s="225"/>
      <c r="D42" s="256"/>
      <c r="E42" s="225"/>
      <c r="F42" s="256"/>
      <c r="G42" s="226"/>
      <c r="H42" s="226"/>
      <c r="I42" s="226"/>
      <c r="J42" s="227"/>
      <c r="K42" s="2"/>
    </row>
    <row r="43" spans="1:11" ht="14.25" customHeight="1">
      <c r="A43" s="2"/>
      <c r="B43" s="256"/>
      <c r="C43" s="225"/>
      <c r="D43" s="256"/>
      <c r="E43" s="225"/>
      <c r="F43" s="256"/>
      <c r="G43" s="226"/>
      <c r="H43" s="226"/>
      <c r="I43" s="226"/>
      <c r="J43" s="227"/>
      <c r="K43" s="2"/>
    </row>
    <row r="44" spans="1:11" ht="14.25" customHeight="1">
      <c r="A44" s="2"/>
      <c r="B44" s="256"/>
      <c r="C44" s="225"/>
      <c r="D44" s="256"/>
      <c r="E44" s="225"/>
      <c r="F44" s="256"/>
      <c r="G44" s="226"/>
      <c r="H44" s="226"/>
      <c r="I44" s="226"/>
      <c r="J44" s="227"/>
      <c r="K44" s="2"/>
    </row>
    <row r="45" spans="1:11" ht="14.25" customHeight="1">
      <c r="A45" s="2"/>
      <c r="B45" s="256"/>
      <c r="C45" s="225"/>
      <c r="D45" s="256"/>
      <c r="E45" s="225"/>
      <c r="F45" s="256"/>
      <c r="G45" s="226"/>
      <c r="H45" s="258"/>
      <c r="I45" s="226"/>
      <c r="J45" s="227"/>
      <c r="K45" s="2"/>
    </row>
    <row r="46" spans="1:11" ht="14.25" customHeight="1">
      <c r="A46" s="2"/>
      <c r="B46" s="224"/>
      <c r="C46" s="225"/>
      <c r="D46" s="225"/>
      <c r="E46" s="225"/>
      <c r="F46" s="225"/>
      <c r="G46" s="226"/>
      <c r="H46" s="226"/>
      <c r="I46" s="226"/>
      <c r="J46" s="227"/>
      <c r="K46" s="2"/>
    </row>
    <row r="47" spans="1:11" ht="14.25" customHeight="1">
      <c r="A47" s="2"/>
      <c r="B47" s="224"/>
      <c r="C47" s="225"/>
      <c r="D47" s="224"/>
      <c r="E47" s="225"/>
      <c r="F47" s="224"/>
      <c r="G47" s="226"/>
      <c r="H47" s="224"/>
      <c r="I47" s="226"/>
      <c r="J47" s="227"/>
      <c r="K47" s="2"/>
    </row>
    <row r="48" spans="1:11" ht="14.25" customHeight="1">
      <c r="A48" s="2"/>
      <c r="B48" s="256"/>
      <c r="C48" s="225"/>
      <c r="D48" s="256"/>
      <c r="E48" s="225"/>
      <c r="F48" s="256"/>
      <c r="G48" s="226"/>
      <c r="H48" s="256"/>
      <c r="I48" s="226"/>
      <c r="J48" s="227"/>
      <c r="K48" s="2"/>
    </row>
    <row r="49" spans="1:11" ht="14.25" customHeight="1">
      <c r="A49" s="2"/>
      <c r="B49" s="224"/>
      <c r="C49" s="225"/>
      <c r="D49" s="225"/>
      <c r="E49" s="225"/>
      <c r="F49" s="225"/>
      <c r="G49" s="226"/>
      <c r="H49" s="226"/>
      <c r="I49" s="226"/>
      <c r="J49" s="227"/>
      <c r="K49" s="2"/>
    </row>
    <row r="50" spans="1:11" ht="14.25" customHeight="1">
      <c r="A50" s="2"/>
      <c r="B50" s="224"/>
      <c r="C50" s="225"/>
      <c r="D50" s="225"/>
      <c r="E50" s="225"/>
      <c r="F50" s="225"/>
      <c r="G50" s="226"/>
      <c r="H50" s="226"/>
      <c r="I50" s="226"/>
      <c r="J50" s="227"/>
      <c r="K50" s="2"/>
    </row>
    <row r="51" spans="1:11" ht="14.25" customHeight="1">
      <c r="A51" s="2"/>
      <c r="B51" s="224"/>
      <c r="C51" s="225"/>
      <c r="D51" s="225"/>
      <c r="E51" s="225"/>
      <c r="F51" s="225"/>
      <c r="G51" s="226"/>
      <c r="H51" s="226"/>
      <c r="I51" s="226"/>
      <c r="J51" s="227"/>
      <c r="K51" s="2"/>
    </row>
    <row r="52" spans="1:11" ht="14.25" customHeight="1">
      <c r="A52" s="2"/>
      <c r="B52" s="224"/>
      <c r="C52" s="225"/>
      <c r="D52" s="225"/>
      <c r="E52" s="225"/>
      <c r="F52" s="225"/>
      <c r="G52" s="226"/>
      <c r="H52" s="226"/>
      <c r="I52" s="226"/>
      <c r="J52" s="227"/>
      <c r="K52" s="2"/>
    </row>
    <row r="53" spans="1:11" ht="14.25" customHeight="1">
      <c r="A53" s="2"/>
      <c r="B53" s="224"/>
      <c r="C53" s="225"/>
      <c r="D53" s="225"/>
      <c r="E53" s="225"/>
      <c r="F53" s="225"/>
      <c r="G53" s="226"/>
      <c r="H53" s="226"/>
      <c r="I53" s="226"/>
      <c r="J53" s="227"/>
      <c r="K53" s="2"/>
    </row>
    <row r="54" spans="1:11" ht="14.25" customHeight="1">
      <c r="A54" s="2"/>
      <c r="B54" s="224"/>
      <c r="C54" s="225"/>
      <c r="D54" s="225"/>
      <c r="E54" s="225"/>
      <c r="F54" s="225"/>
      <c r="G54" s="226"/>
      <c r="H54" s="226"/>
      <c r="I54" s="226"/>
      <c r="J54" s="227"/>
      <c r="K54" s="2"/>
    </row>
    <row r="55" spans="1:11" ht="14.25" customHeight="1">
      <c r="A55" s="2"/>
      <c r="B55" s="224"/>
      <c r="C55" s="225"/>
      <c r="D55" s="225"/>
      <c r="E55" s="225"/>
      <c r="F55" s="225"/>
      <c r="G55" s="226"/>
      <c r="H55" s="226"/>
      <c r="I55" s="226"/>
      <c r="J55" s="227"/>
      <c r="K55" s="2"/>
    </row>
    <row r="56" spans="1:11" ht="14.25" customHeight="1">
      <c r="A56" s="2"/>
      <c r="B56" s="224"/>
      <c r="C56" s="225"/>
      <c r="D56" s="225"/>
      <c r="E56" s="225"/>
      <c r="F56" s="225"/>
      <c r="G56" s="226"/>
      <c r="H56" s="226"/>
      <c r="I56" s="226"/>
      <c r="J56" s="227"/>
      <c r="K56" s="2"/>
    </row>
    <row r="57" spans="1:11" ht="14.25" customHeight="1">
      <c r="A57" s="2"/>
      <c r="B57" s="224"/>
      <c r="C57" s="225"/>
      <c r="D57" s="225"/>
      <c r="E57" s="225"/>
      <c r="F57" s="225"/>
      <c r="G57" s="226"/>
      <c r="H57" s="226"/>
      <c r="I57" s="226"/>
      <c r="J57" s="227"/>
      <c r="K57" s="2"/>
    </row>
    <row r="58" spans="1:11" ht="14.25" customHeight="1">
      <c r="A58" s="2"/>
      <c r="B58" s="224"/>
      <c r="C58" s="225"/>
      <c r="D58" s="225"/>
      <c r="E58" s="225"/>
      <c r="F58" s="225"/>
      <c r="G58" s="226"/>
      <c r="H58" s="226"/>
      <c r="I58" s="226"/>
      <c r="J58" s="227"/>
      <c r="K58" s="2"/>
    </row>
    <row r="59" spans="1:11" ht="14.25" customHeight="1">
      <c r="A59" s="2"/>
      <c r="B59" s="224"/>
      <c r="C59" s="225"/>
      <c r="D59" s="225"/>
      <c r="E59" s="225"/>
      <c r="F59" s="225"/>
      <c r="G59" s="226"/>
      <c r="H59" s="226"/>
      <c r="I59" s="226"/>
      <c r="J59" s="227"/>
      <c r="K59" s="2"/>
    </row>
    <row r="60" spans="1:11" ht="14.25" customHeight="1">
      <c r="A60" s="2"/>
      <c r="B60" s="224"/>
      <c r="C60" s="225"/>
      <c r="D60" s="225"/>
      <c r="E60" s="225"/>
      <c r="F60" s="225"/>
      <c r="G60" s="226"/>
      <c r="H60" s="226"/>
      <c r="I60" s="226"/>
      <c r="J60" s="227"/>
      <c r="K60" s="2"/>
    </row>
    <row r="61" spans="1:11" ht="14.25" customHeight="1">
      <c r="A61" s="2"/>
      <c r="B61" s="224"/>
      <c r="C61" s="225"/>
      <c r="D61" s="225"/>
      <c r="E61" s="225"/>
      <c r="F61" s="225"/>
      <c r="G61" s="226"/>
      <c r="H61" s="226"/>
      <c r="I61" s="226"/>
      <c r="J61" s="227"/>
      <c r="K61" s="2"/>
    </row>
    <row r="62" spans="1:11" ht="14.25" customHeight="1">
      <c r="A62" s="2"/>
      <c r="B62" s="224"/>
      <c r="C62" s="225"/>
      <c r="D62" s="225"/>
      <c r="E62" s="225"/>
      <c r="F62" s="225"/>
      <c r="G62" s="226"/>
      <c r="H62" s="226"/>
      <c r="I62" s="226"/>
      <c r="J62" s="227"/>
      <c r="K62" s="2"/>
    </row>
    <row r="63" spans="1:11" ht="14.25" customHeight="1">
      <c r="A63" s="2"/>
      <c r="B63" s="224"/>
      <c r="C63" s="225"/>
      <c r="D63" s="225"/>
      <c r="E63" s="225"/>
      <c r="F63" s="225"/>
      <c r="G63" s="226"/>
      <c r="H63" s="226"/>
      <c r="I63" s="226"/>
      <c r="J63" s="227"/>
      <c r="K63" s="2"/>
    </row>
    <row r="64" spans="1:11" ht="14.25" customHeight="1">
      <c r="A64" s="2"/>
      <c r="B64" s="224"/>
      <c r="C64" s="225"/>
      <c r="D64" s="225"/>
      <c r="E64" s="225"/>
      <c r="F64" s="225"/>
      <c r="G64" s="226"/>
      <c r="H64" s="226"/>
      <c r="I64" s="226"/>
      <c r="J64" s="227"/>
      <c r="K64" s="2"/>
    </row>
    <row r="65" spans="1:11" ht="14.25" customHeight="1">
      <c r="A65" s="2"/>
      <c r="B65" s="224"/>
      <c r="C65" s="225"/>
      <c r="D65" s="225"/>
      <c r="E65" s="225"/>
      <c r="F65" s="225"/>
      <c r="G65" s="226"/>
      <c r="H65" s="226"/>
      <c r="I65" s="226"/>
      <c r="J65" s="227"/>
      <c r="K65" s="2"/>
    </row>
    <row r="66" spans="1:11" ht="14.25" customHeight="1">
      <c r="A66" s="2"/>
      <c r="B66" s="224"/>
      <c r="C66" s="225"/>
      <c r="D66" s="225"/>
      <c r="E66" s="225"/>
      <c r="F66" s="225"/>
      <c r="G66" s="226"/>
      <c r="H66" s="226"/>
      <c r="I66" s="226"/>
      <c r="J66" s="227"/>
      <c r="K66" s="2"/>
    </row>
    <row r="67" spans="1:11" ht="14.25" customHeight="1">
      <c r="A67" s="2"/>
      <c r="B67" s="224"/>
      <c r="C67" s="225"/>
      <c r="D67" s="225"/>
      <c r="E67" s="225"/>
      <c r="F67" s="225"/>
      <c r="G67" s="226"/>
      <c r="H67" s="226"/>
      <c r="I67" s="226"/>
      <c r="J67" s="227"/>
      <c r="K67" s="2"/>
    </row>
    <row r="68" spans="1:11" ht="14.25" customHeight="1">
      <c r="A68" s="2"/>
      <c r="B68" s="224"/>
      <c r="C68" s="225"/>
      <c r="D68" s="225"/>
      <c r="E68" s="225"/>
      <c r="F68" s="225"/>
      <c r="G68" s="226"/>
      <c r="H68" s="226"/>
      <c r="I68" s="226"/>
      <c r="J68" s="227"/>
      <c r="K68" s="2"/>
    </row>
    <row r="69" spans="1:11" ht="14.25" customHeight="1">
      <c r="A69" s="2"/>
      <c r="B69" s="224"/>
      <c r="C69" s="225"/>
      <c r="D69" s="225"/>
      <c r="E69" s="225"/>
      <c r="F69" s="225"/>
      <c r="G69" s="226"/>
      <c r="H69" s="226"/>
      <c r="I69" s="226"/>
      <c r="J69" s="227"/>
      <c r="K69" s="2"/>
    </row>
    <row r="70" spans="1:11" ht="14.25" customHeight="1">
      <c r="A70" s="2"/>
      <c r="B70" s="224"/>
      <c r="C70" s="225"/>
      <c r="D70" s="225"/>
      <c r="E70" s="225"/>
      <c r="F70" s="225"/>
      <c r="G70" s="226"/>
      <c r="H70" s="226"/>
      <c r="I70" s="226"/>
      <c r="J70" s="227"/>
      <c r="K70" s="2"/>
    </row>
    <row r="71" spans="1:11" ht="14.25" customHeight="1">
      <c r="A71" s="2"/>
      <c r="B71" s="224"/>
      <c r="C71" s="225"/>
      <c r="D71" s="225"/>
      <c r="E71" s="225"/>
      <c r="F71" s="225"/>
      <c r="G71" s="226"/>
      <c r="H71" s="226"/>
      <c r="I71" s="226"/>
      <c r="J71" s="227"/>
      <c r="K71" s="2"/>
    </row>
    <row r="72" spans="1:11" ht="14.25" customHeight="1">
      <c r="A72" s="2"/>
      <c r="B72" s="224"/>
      <c r="C72" s="225"/>
      <c r="D72" s="225"/>
      <c r="E72" s="225"/>
      <c r="F72" s="225"/>
      <c r="G72" s="226"/>
      <c r="H72" s="226"/>
      <c r="I72" s="226"/>
      <c r="J72" s="227"/>
      <c r="K72" s="2"/>
    </row>
    <row r="73" spans="1:11" ht="14.25" customHeight="1">
      <c r="A73" s="2"/>
      <c r="B73" s="224"/>
      <c r="C73" s="225"/>
      <c r="D73" s="225"/>
      <c r="E73" s="225"/>
      <c r="F73" s="225"/>
      <c r="G73" s="226"/>
      <c r="H73" s="226"/>
      <c r="I73" s="226"/>
      <c r="J73" s="227"/>
      <c r="K73" s="2"/>
    </row>
    <row r="74" spans="1:11" ht="14.25" customHeight="1">
      <c r="A74" s="2"/>
      <c r="B74" s="224"/>
      <c r="C74" s="225"/>
      <c r="D74" s="225"/>
      <c r="E74" s="225"/>
      <c r="F74" s="225"/>
      <c r="G74" s="226"/>
      <c r="H74" s="226"/>
      <c r="I74" s="226"/>
      <c r="J74" s="227"/>
      <c r="K74" s="2"/>
    </row>
    <row r="75" spans="1:11" ht="14.25" customHeight="1">
      <c r="A75" s="2"/>
      <c r="B75" s="224"/>
      <c r="C75" s="225"/>
      <c r="D75" s="225"/>
      <c r="E75" s="225"/>
      <c r="F75" s="225"/>
      <c r="G75" s="226"/>
      <c r="H75" s="226"/>
      <c r="I75" s="226"/>
      <c r="J75" s="227"/>
      <c r="K75" s="2"/>
    </row>
    <row r="76" spans="1:11" ht="14.25" customHeight="1">
      <c r="A76" s="2"/>
      <c r="B76" s="224"/>
      <c r="C76" s="225"/>
      <c r="D76" s="225"/>
      <c r="E76" s="225"/>
      <c r="F76" s="225"/>
      <c r="G76" s="226"/>
      <c r="H76" s="226"/>
      <c r="I76" s="226"/>
      <c r="J76" s="227"/>
      <c r="K76" s="2"/>
    </row>
    <row r="77" spans="1:11" ht="14.25" customHeight="1">
      <c r="A77" s="2"/>
      <c r="B77" s="224"/>
      <c r="C77" s="225"/>
      <c r="D77" s="225"/>
      <c r="E77" s="225"/>
      <c r="F77" s="225"/>
      <c r="G77" s="226"/>
      <c r="H77" s="226"/>
      <c r="I77" s="226"/>
      <c r="J77" s="227"/>
      <c r="K77" s="2"/>
    </row>
    <row r="78" spans="1:11" ht="14.25" customHeight="1">
      <c r="A78" s="2"/>
      <c r="B78" s="224"/>
      <c r="C78" s="225"/>
      <c r="D78" s="225"/>
      <c r="E78" s="225"/>
      <c r="F78" s="225"/>
      <c r="G78" s="226"/>
      <c r="H78" s="226"/>
      <c r="I78" s="226"/>
      <c r="J78" s="227"/>
      <c r="K78" s="2"/>
    </row>
    <row r="79" spans="1:11" ht="14.25" customHeight="1">
      <c r="A79" s="2"/>
      <c r="B79" s="224"/>
      <c r="C79" s="225"/>
      <c r="D79" s="225"/>
      <c r="E79" s="225"/>
      <c r="F79" s="225"/>
      <c r="G79" s="226"/>
      <c r="H79" s="226"/>
      <c r="I79" s="226"/>
      <c r="J79" s="227"/>
      <c r="K79" s="2"/>
    </row>
    <row r="80" spans="1:11" ht="14.25" customHeight="1">
      <c r="A80" s="2"/>
      <c r="B80" s="224"/>
      <c r="C80" s="225"/>
      <c r="D80" s="225"/>
      <c r="E80" s="225"/>
      <c r="F80" s="225"/>
      <c r="G80" s="226"/>
      <c r="H80" s="226"/>
      <c r="I80" s="226"/>
      <c r="J80" s="227"/>
      <c r="K80" s="2"/>
    </row>
    <row r="81" spans="1:11" ht="14.25" customHeight="1">
      <c r="A81" s="2"/>
      <c r="B81" s="224"/>
      <c r="C81" s="225"/>
      <c r="D81" s="225"/>
      <c r="E81" s="225"/>
      <c r="F81" s="225"/>
      <c r="G81" s="226"/>
      <c r="H81" s="226"/>
      <c r="I81" s="226"/>
      <c r="J81" s="227"/>
      <c r="K81" s="2"/>
    </row>
    <row r="82" spans="1:11" ht="14.25" customHeight="1">
      <c r="A82" s="2"/>
      <c r="B82" s="224"/>
      <c r="C82" s="225"/>
      <c r="D82" s="225"/>
      <c r="E82" s="225"/>
      <c r="F82" s="225"/>
      <c r="G82" s="226"/>
      <c r="H82" s="226"/>
      <c r="I82" s="226"/>
      <c r="J82" s="227"/>
      <c r="K82" s="2"/>
    </row>
    <row r="83" spans="1:11" ht="14.25" customHeight="1">
      <c r="A83" s="2"/>
      <c r="B83" s="224"/>
      <c r="C83" s="225"/>
      <c r="D83" s="225"/>
      <c r="E83" s="225"/>
      <c r="F83" s="225"/>
      <c r="G83" s="226"/>
      <c r="H83" s="226"/>
      <c r="I83" s="226"/>
      <c r="J83" s="227"/>
      <c r="K83" s="2"/>
    </row>
    <row r="84" spans="1:11" ht="14.25" customHeight="1">
      <c r="A84" s="2"/>
      <c r="B84" s="224"/>
      <c r="C84" s="225"/>
      <c r="D84" s="225"/>
      <c r="E84" s="225"/>
      <c r="F84" s="225"/>
      <c r="G84" s="226"/>
      <c r="H84" s="226"/>
      <c r="I84" s="226"/>
      <c r="J84" s="227"/>
      <c r="K84" s="2"/>
    </row>
    <row r="85" spans="1:11" ht="14.25" customHeight="1">
      <c r="A85" s="2"/>
      <c r="B85" s="224"/>
      <c r="C85" s="225"/>
      <c r="D85" s="225"/>
      <c r="E85" s="225"/>
      <c r="F85" s="225"/>
      <c r="G85" s="226"/>
      <c r="H85" s="226"/>
      <c r="I85" s="226"/>
      <c r="J85" s="227"/>
      <c r="K85" s="2"/>
    </row>
    <row r="86" spans="1:11" ht="14.25" customHeight="1">
      <c r="A86" s="2"/>
      <c r="B86" s="224"/>
      <c r="C86" s="225"/>
      <c r="D86" s="225"/>
      <c r="E86" s="225"/>
      <c r="F86" s="225"/>
      <c r="G86" s="226"/>
      <c r="H86" s="226"/>
      <c r="I86" s="226"/>
      <c r="J86" s="227"/>
      <c r="K86" s="2"/>
    </row>
    <row r="87" spans="1:11" ht="14.25" customHeight="1">
      <c r="A87" s="2"/>
      <c r="B87" s="224"/>
      <c r="C87" s="225"/>
      <c r="D87" s="225"/>
      <c r="E87" s="225"/>
      <c r="F87" s="225"/>
      <c r="G87" s="226"/>
      <c r="H87" s="226"/>
      <c r="I87" s="226"/>
      <c r="J87" s="227"/>
      <c r="K87" s="2"/>
    </row>
    <row r="88" spans="1:11" ht="14.25" customHeight="1">
      <c r="A88" s="2"/>
      <c r="B88" s="224"/>
      <c r="C88" s="225"/>
      <c r="D88" s="225"/>
      <c r="E88" s="225"/>
      <c r="F88" s="225"/>
      <c r="G88" s="226"/>
      <c r="H88" s="226"/>
      <c r="I88" s="226"/>
      <c r="J88" s="227"/>
      <c r="K88" s="2"/>
    </row>
    <row r="89" spans="1:11" ht="14.25" customHeight="1">
      <c r="A89" s="2"/>
      <c r="B89" s="224"/>
      <c r="C89" s="225"/>
      <c r="D89" s="225"/>
      <c r="E89" s="225"/>
      <c r="F89" s="225"/>
      <c r="G89" s="226"/>
      <c r="H89" s="226"/>
      <c r="I89" s="226"/>
      <c r="J89" s="227"/>
      <c r="K89" s="2"/>
    </row>
    <row r="90" spans="1:11" ht="14.25" customHeight="1">
      <c r="A90" s="2"/>
      <c r="B90" s="224"/>
      <c r="C90" s="225"/>
      <c r="D90" s="225"/>
      <c r="E90" s="225"/>
      <c r="F90" s="225"/>
      <c r="G90" s="226"/>
      <c r="H90" s="226"/>
      <c r="I90" s="226"/>
      <c r="J90" s="227"/>
      <c r="K90" s="2"/>
    </row>
    <row r="91" spans="1:11" ht="14.25" customHeight="1">
      <c r="A91" s="2"/>
      <c r="B91" s="224"/>
      <c r="C91" s="225"/>
      <c r="D91" s="225"/>
      <c r="E91" s="225"/>
      <c r="F91" s="225"/>
      <c r="G91" s="226"/>
      <c r="H91" s="226"/>
      <c r="I91" s="226"/>
      <c r="J91" s="227"/>
      <c r="K91" s="2"/>
    </row>
    <row r="92" spans="1:11" ht="14.25" customHeight="1">
      <c r="A92" s="2"/>
      <c r="B92" s="224"/>
      <c r="C92" s="225"/>
      <c r="D92" s="225"/>
      <c r="E92" s="225"/>
      <c r="F92" s="225"/>
      <c r="G92" s="226"/>
      <c r="H92" s="226"/>
      <c r="I92" s="226"/>
      <c r="J92" s="227"/>
      <c r="K92" s="2"/>
    </row>
    <row r="93" spans="1:11" ht="14.25" customHeight="1">
      <c r="A93" s="2"/>
      <c r="B93" s="224"/>
      <c r="C93" s="225"/>
      <c r="D93" s="225"/>
      <c r="E93" s="225"/>
      <c r="F93" s="225"/>
      <c r="G93" s="226"/>
      <c r="H93" s="226"/>
      <c r="I93" s="226"/>
      <c r="J93" s="227"/>
      <c r="K93" s="2"/>
    </row>
    <row r="94" spans="1:11" ht="14.25" customHeight="1">
      <c r="A94" s="2"/>
      <c r="B94" s="224"/>
      <c r="C94" s="225"/>
      <c r="D94" s="225"/>
      <c r="E94" s="225"/>
      <c r="F94" s="225"/>
      <c r="G94" s="226"/>
      <c r="H94" s="226"/>
      <c r="I94" s="226"/>
      <c r="J94" s="227"/>
      <c r="K94" s="2"/>
    </row>
    <row r="95" spans="1:11" ht="14.25" customHeight="1">
      <c r="A95" s="2"/>
      <c r="B95" s="224"/>
      <c r="C95" s="225"/>
      <c r="D95" s="225"/>
      <c r="E95" s="225"/>
      <c r="F95" s="225"/>
      <c r="G95" s="226"/>
      <c r="H95" s="226"/>
      <c r="I95" s="226"/>
      <c r="J95" s="227"/>
      <c r="K95" s="2"/>
    </row>
    <row r="96" spans="1:11" ht="14.25" customHeight="1">
      <c r="A96" s="2"/>
      <c r="B96" s="224"/>
      <c r="C96" s="225"/>
      <c r="D96" s="225"/>
      <c r="E96" s="225"/>
      <c r="F96" s="225"/>
      <c r="G96" s="226"/>
      <c r="H96" s="226"/>
      <c r="I96" s="226"/>
      <c r="J96" s="227"/>
      <c r="K96" s="2"/>
    </row>
    <row r="97" spans="1:11" ht="14.25" customHeight="1">
      <c r="A97" s="2"/>
      <c r="B97" s="224"/>
      <c r="C97" s="225"/>
      <c r="D97" s="225"/>
      <c r="E97" s="225"/>
      <c r="F97" s="225"/>
      <c r="G97" s="226"/>
      <c r="H97" s="226"/>
      <c r="I97" s="226"/>
      <c r="J97" s="227"/>
      <c r="K97" s="2"/>
    </row>
    <row r="98" spans="1:11" ht="14.25" customHeight="1">
      <c r="A98" s="2"/>
      <c r="B98" s="224"/>
      <c r="C98" s="225"/>
      <c r="D98" s="225"/>
      <c r="E98" s="225"/>
      <c r="F98" s="225"/>
      <c r="G98" s="226"/>
      <c r="H98" s="226"/>
      <c r="I98" s="226"/>
      <c r="J98" s="227"/>
      <c r="K98" s="2"/>
    </row>
    <row r="99" spans="1:11" ht="14.25" customHeight="1">
      <c r="A99" s="2"/>
      <c r="B99" s="224"/>
      <c r="C99" s="225"/>
      <c r="D99" s="225"/>
      <c r="E99" s="225"/>
      <c r="F99" s="225"/>
      <c r="G99" s="226"/>
      <c r="H99" s="226"/>
      <c r="I99" s="226"/>
      <c r="J99" s="227"/>
      <c r="K99" s="2"/>
    </row>
    <row r="100" spans="1:11" ht="14.25" customHeight="1">
      <c r="A100" s="2"/>
      <c r="B100" s="224"/>
      <c r="C100" s="225"/>
      <c r="D100" s="225"/>
      <c r="E100" s="225"/>
      <c r="F100" s="225"/>
      <c r="G100" s="226"/>
      <c r="H100" s="226"/>
      <c r="I100" s="226"/>
      <c r="J100" s="227"/>
      <c r="K100" s="2"/>
    </row>
  </sheetData>
  <mergeCells count="12">
    <mergeCell ref="A2:J2"/>
    <mergeCell ref="A3:J3"/>
    <mergeCell ref="A4:J4"/>
    <mergeCell ref="A5:J5"/>
    <mergeCell ref="A6:C6"/>
    <mergeCell ref="D6:J6"/>
    <mergeCell ref="A8:A9"/>
    <mergeCell ref="B8:B9"/>
    <mergeCell ref="C8:C9"/>
    <mergeCell ref="D8:F8"/>
    <mergeCell ref="J8:J9"/>
    <mergeCell ref="G8:I8"/>
  </mergeCells>
  <printOptions horizontalCentered="1"/>
  <pageMargins left="0.11811023622047245" right="0.11811023622047245" top="0.59055118110236227" bottom="0.98425196850393704" header="0" footer="0"/>
  <pageSetup paperSize="9" orientation="landscape"/>
  <headerFooter>
    <oddFooter>&amp;L URC Construction (P) Ltd  Project Manager &amp;COBCC Limited Project Manager Heritage Division&amp;RPage no  OBCC Limited Senior Project Manager Heritage Division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00"/>
  <sheetViews>
    <sheetView showGridLines="0" workbookViewId="0"/>
  </sheetViews>
  <sheetFormatPr defaultColWidth="14.453125" defaultRowHeight="15" customHeight="1"/>
  <cols>
    <col min="1" max="1" width="5.7265625" customWidth="1"/>
    <col min="2" max="2" width="10.7265625" customWidth="1"/>
    <col min="3" max="3" width="24.7265625" customWidth="1"/>
    <col min="4" max="5" width="14.7265625" customWidth="1"/>
    <col min="6" max="10" width="9.08984375" customWidth="1"/>
    <col min="11" max="11" width="10.7265625" customWidth="1"/>
    <col min="12" max="12" width="14.7265625" customWidth="1"/>
    <col min="13" max="13" width="22.7265625" customWidth="1"/>
    <col min="14" max="14" width="24.7265625" customWidth="1"/>
  </cols>
  <sheetData>
    <row r="1" spans="1:14" ht="13.5" customHeight="1">
      <c r="A1" s="387" t="s">
        <v>446</v>
      </c>
      <c r="B1" s="345"/>
      <c r="C1" s="345"/>
      <c r="D1" s="345"/>
      <c r="E1" s="345"/>
      <c r="F1" s="345"/>
      <c r="G1" s="345"/>
      <c r="H1" s="345"/>
      <c r="I1" s="345"/>
      <c r="J1" s="345"/>
      <c r="K1" s="345"/>
      <c r="L1" s="345"/>
      <c r="M1" s="345"/>
      <c r="N1" s="345"/>
    </row>
    <row r="2" spans="1:14" ht="13.5" customHeight="1">
      <c r="A2" s="387" t="s">
        <v>447</v>
      </c>
      <c r="B2" s="345"/>
      <c r="C2" s="345"/>
      <c r="D2" s="345"/>
      <c r="E2" s="345"/>
      <c r="F2" s="345"/>
      <c r="G2" s="345"/>
      <c r="H2" s="345"/>
      <c r="I2" s="345"/>
      <c r="J2" s="345"/>
      <c r="K2" s="345"/>
      <c r="L2" s="345"/>
      <c r="M2" s="345"/>
      <c r="N2" s="345"/>
    </row>
    <row r="3" spans="1:14" ht="13.5" customHeight="1">
      <c r="A3" s="387" t="s">
        <v>463</v>
      </c>
      <c r="B3" s="345"/>
      <c r="C3" s="345"/>
      <c r="D3" s="345"/>
      <c r="E3" s="345"/>
      <c r="F3" s="345"/>
      <c r="G3" s="345"/>
      <c r="H3" s="345"/>
      <c r="I3" s="345"/>
      <c r="J3" s="345"/>
      <c r="K3" s="345"/>
      <c r="L3" s="345"/>
      <c r="M3" s="345"/>
      <c r="N3" s="345"/>
    </row>
    <row r="4" spans="1:14" ht="13.5" customHeight="1">
      <c r="A4" s="388" t="s">
        <v>464</v>
      </c>
      <c r="B4" s="345"/>
      <c r="C4" s="345"/>
      <c r="D4" s="345"/>
      <c r="E4" s="345"/>
      <c r="F4" s="345"/>
      <c r="G4" s="345"/>
      <c r="H4" s="345"/>
      <c r="I4" s="345"/>
      <c r="J4" s="345"/>
      <c r="K4" s="345"/>
      <c r="L4" s="345"/>
      <c r="M4" s="345"/>
      <c r="N4" s="345"/>
    </row>
    <row r="5" spans="1:14" ht="9.75" customHeight="1">
      <c r="A5" s="251"/>
      <c r="B5" s="251"/>
      <c r="C5" s="251"/>
      <c r="D5" s="251"/>
      <c r="E5" s="251"/>
      <c r="F5" s="251"/>
      <c r="G5" s="251"/>
      <c r="H5" s="251"/>
      <c r="I5" s="251"/>
      <c r="J5" s="251"/>
      <c r="K5" s="251"/>
      <c r="L5" s="251"/>
      <c r="M5" s="251"/>
      <c r="N5" s="251"/>
    </row>
    <row r="6" spans="1:14" ht="18.75" customHeight="1">
      <c r="A6" s="383" t="s">
        <v>418</v>
      </c>
      <c r="B6" s="383" t="s">
        <v>465</v>
      </c>
      <c r="C6" s="383" t="s">
        <v>466</v>
      </c>
      <c r="D6" s="383" t="s">
        <v>467</v>
      </c>
      <c r="E6" s="383" t="s">
        <v>468</v>
      </c>
      <c r="F6" s="384" t="s">
        <v>469</v>
      </c>
      <c r="G6" s="337"/>
      <c r="H6" s="337"/>
      <c r="I6" s="337"/>
      <c r="J6" s="385"/>
      <c r="K6" s="383" t="s">
        <v>470</v>
      </c>
      <c r="L6" s="383" t="s">
        <v>471</v>
      </c>
      <c r="M6" s="383" t="s">
        <v>472</v>
      </c>
      <c r="N6" s="383" t="s">
        <v>14</v>
      </c>
    </row>
    <row r="7" spans="1:14" ht="18.75" customHeight="1">
      <c r="A7" s="340"/>
      <c r="B7" s="340"/>
      <c r="C7" s="340"/>
      <c r="D7" s="340"/>
      <c r="E7" s="340"/>
      <c r="F7" s="259" t="s">
        <v>473</v>
      </c>
      <c r="G7" s="259" t="s">
        <v>474</v>
      </c>
      <c r="H7" s="259" t="s">
        <v>475</v>
      </c>
      <c r="I7" s="259" t="s">
        <v>476</v>
      </c>
      <c r="J7" s="260" t="s">
        <v>477</v>
      </c>
      <c r="K7" s="340"/>
      <c r="L7" s="340"/>
      <c r="M7" s="340"/>
      <c r="N7" s="340"/>
    </row>
    <row r="8" spans="1:14" ht="13.5" customHeight="1">
      <c r="A8" s="261"/>
      <c r="B8" s="261"/>
      <c r="C8" s="261"/>
      <c r="D8" s="261"/>
      <c r="E8" s="261"/>
      <c r="F8" s="261"/>
      <c r="G8" s="261"/>
      <c r="H8" s="261"/>
      <c r="I8" s="261"/>
      <c r="J8" s="261"/>
      <c r="K8" s="261"/>
      <c r="L8" s="262"/>
      <c r="M8" s="262"/>
      <c r="N8" s="261"/>
    </row>
    <row r="9" spans="1:14" ht="30" customHeight="1">
      <c r="A9" s="263">
        <v>1</v>
      </c>
      <c r="B9" s="264">
        <v>44728</v>
      </c>
      <c r="C9" s="265" t="s">
        <v>478</v>
      </c>
      <c r="D9" s="266" t="s">
        <v>479</v>
      </c>
      <c r="E9" s="266">
        <v>2310102845</v>
      </c>
      <c r="F9" s="267"/>
      <c r="G9" s="267">
        <v>11.9</v>
      </c>
      <c r="H9" s="268"/>
      <c r="I9" s="267">
        <v>8</v>
      </c>
      <c r="J9" s="267">
        <v>19.91</v>
      </c>
      <c r="K9" s="267">
        <f t="shared" ref="K9:K18" si="0">SUM(F9:J9)</f>
        <v>39.81</v>
      </c>
      <c r="L9" s="269">
        <v>2207443</v>
      </c>
      <c r="M9" s="270" t="s">
        <v>480</v>
      </c>
      <c r="N9" s="263"/>
    </row>
    <row r="10" spans="1:14" ht="30" customHeight="1">
      <c r="A10" s="263">
        <v>2</v>
      </c>
      <c r="B10" s="264">
        <v>44734</v>
      </c>
      <c r="C10" s="265" t="s">
        <v>478</v>
      </c>
      <c r="D10" s="266" t="s">
        <v>479</v>
      </c>
      <c r="E10" s="266">
        <v>2310103113</v>
      </c>
      <c r="F10" s="267"/>
      <c r="G10" s="268"/>
      <c r="H10" s="268"/>
      <c r="I10" s="267">
        <v>31.99</v>
      </c>
      <c r="J10" s="268"/>
      <c r="K10" s="267">
        <f t="shared" si="0"/>
        <v>31.99</v>
      </c>
      <c r="L10" s="269">
        <v>1769047</v>
      </c>
      <c r="M10" s="270" t="s">
        <v>481</v>
      </c>
      <c r="N10" s="263"/>
    </row>
    <row r="11" spans="1:14" ht="30" customHeight="1">
      <c r="A11" s="263">
        <v>3</v>
      </c>
      <c r="B11" s="264">
        <v>44736</v>
      </c>
      <c r="C11" s="265" t="s">
        <v>478</v>
      </c>
      <c r="D11" s="266" t="s">
        <v>479</v>
      </c>
      <c r="E11" s="266">
        <v>2310103203</v>
      </c>
      <c r="F11" s="267"/>
      <c r="G11" s="268"/>
      <c r="H11" s="267">
        <v>29.91</v>
      </c>
      <c r="I11" s="268"/>
      <c r="J11" s="268"/>
      <c r="K11" s="267">
        <f t="shared" si="0"/>
        <v>29.91</v>
      </c>
      <c r="L11" s="269">
        <v>1654023</v>
      </c>
      <c r="M11" s="270" t="s">
        <v>482</v>
      </c>
      <c r="N11" s="263"/>
    </row>
    <row r="12" spans="1:14" ht="30" customHeight="1">
      <c r="A12" s="263">
        <v>4</v>
      </c>
      <c r="B12" s="264">
        <v>44755</v>
      </c>
      <c r="C12" s="271" t="s">
        <v>483</v>
      </c>
      <c r="D12" s="263" t="s">
        <v>484</v>
      </c>
      <c r="E12" s="263" t="s">
        <v>485</v>
      </c>
      <c r="F12" s="268"/>
      <c r="G12" s="268"/>
      <c r="H12" s="268">
        <v>33.58</v>
      </c>
      <c r="I12" s="268"/>
      <c r="J12" s="268"/>
      <c r="K12" s="267">
        <f t="shared" si="0"/>
        <v>33.58</v>
      </c>
      <c r="L12" s="269">
        <v>1880480</v>
      </c>
      <c r="M12" s="270" t="s">
        <v>486</v>
      </c>
      <c r="N12" s="263"/>
    </row>
    <row r="13" spans="1:14" ht="30" customHeight="1">
      <c r="A13" s="263">
        <v>5</v>
      </c>
      <c r="B13" s="264">
        <v>44757</v>
      </c>
      <c r="C13" s="271" t="s">
        <v>483</v>
      </c>
      <c r="D13" s="263" t="s">
        <v>484</v>
      </c>
      <c r="E13" s="263" t="s">
        <v>487</v>
      </c>
      <c r="F13" s="268"/>
      <c r="G13" s="268"/>
      <c r="H13" s="268"/>
      <c r="I13" s="268">
        <v>31.94</v>
      </c>
      <c r="J13" s="268"/>
      <c r="K13" s="267">
        <f t="shared" si="0"/>
        <v>31.94</v>
      </c>
      <c r="L13" s="269">
        <v>1788640</v>
      </c>
      <c r="M13" s="270" t="s">
        <v>488</v>
      </c>
      <c r="N13" s="263"/>
    </row>
    <row r="14" spans="1:14" ht="30" customHeight="1">
      <c r="A14" s="263">
        <v>6</v>
      </c>
      <c r="B14" s="264">
        <v>44757</v>
      </c>
      <c r="C14" s="271" t="s">
        <v>483</v>
      </c>
      <c r="D14" s="263" t="s">
        <v>484</v>
      </c>
      <c r="E14" s="263" t="s">
        <v>489</v>
      </c>
      <c r="F14" s="268"/>
      <c r="G14" s="268">
        <v>12.119</v>
      </c>
      <c r="H14" s="268"/>
      <c r="I14" s="268">
        <v>19.181000000000001</v>
      </c>
      <c r="J14" s="268"/>
      <c r="K14" s="267">
        <f t="shared" si="0"/>
        <v>31.3</v>
      </c>
      <c r="L14" s="269">
        <v>1761889.25</v>
      </c>
      <c r="M14" s="270" t="s">
        <v>490</v>
      </c>
      <c r="N14" s="263"/>
    </row>
    <row r="15" spans="1:14" ht="30" customHeight="1">
      <c r="A15" s="263">
        <v>7</v>
      </c>
      <c r="B15" s="264">
        <v>44758</v>
      </c>
      <c r="C15" s="271" t="s">
        <v>483</v>
      </c>
      <c r="D15" s="263" t="s">
        <v>484</v>
      </c>
      <c r="E15" s="263" t="s">
        <v>491</v>
      </c>
      <c r="F15" s="268"/>
      <c r="G15" s="268"/>
      <c r="H15" s="268">
        <v>3.0230000000000001</v>
      </c>
      <c r="I15" s="268">
        <v>22.274999999999999</v>
      </c>
      <c r="J15" s="268">
        <v>6.3419999999999996</v>
      </c>
      <c r="K15" s="267">
        <f t="shared" si="0"/>
        <v>31.639999999999997</v>
      </c>
      <c r="L15" s="269">
        <v>1771840</v>
      </c>
      <c r="M15" s="272" t="s">
        <v>492</v>
      </c>
      <c r="N15" s="263"/>
    </row>
    <row r="16" spans="1:14" ht="30" customHeight="1">
      <c r="A16" s="263">
        <v>8</v>
      </c>
      <c r="B16" s="264">
        <v>44758</v>
      </c>
      <c r="C16" s="271" t="s">
        <v>483</v>
      </c>
      <c r="D16" s="263" t="s">
        <v>484</v>
      </c>
      <c r="E16" s="263" t="s">
        <v>493</v>
      </c>
      <c r="F16" s="268">
        <v>21.59</v>
      </c>
      <c r="G16" s="268"/>
      <c r="H16" s="268"/>
      <c r="I16" s="268">
        <v>9.8699999999999992</v>
      </c>
      <c r="J16" s="268"/>
      <c r="K16" s="267">
        <f t="shared" si="0"/>
        <v>31.46</v>
      </c>
      <c r="L16" s="269">
        <v>1804940</v>
      </c>
      <c r="M16" s="270" t="s">
        <v>494</v>
      </c>
      <c r="N16" s="263"/>
    </row>
    <row r="17" spans="1:14" ht="30" customHeight="1">
      <c r="A17" s="263">
        <v>9</v>
      </c>
      <c r="B17" s="264">
        <v>44760</v>
      </c>
      <c r="C17" s="271" t="s">
        <v>483</v>
      </c>
      <c r="D17" s="263" t="s">
        <v>484</v>
      </c>
      <c r="E17" s="263" t="s">
        <v>495</v>
      </c>
      <c r="F17" s="268"/>
      <c r="G17" s="268"/>
      <c r="H17" s="268"/>
      <c r="I17" s="268"/>
      <c r="J17" s="268">
        <v>31.54</v>
      </c>
      <c r="K17" s="267">
        <f t="shared" si="0"/>
        <v>31.54</v>
      </c>
      <c r="L17" s="269">
        <v>1766240</v>
      </c>
      <c r="M17" s="270" t="s">
        <v>496</v>
      </c>
      <c r="N17" s="263"/>
    </row>
    <row r="18" spans="1:14" ht="30" customHeight="1">
      <c r="A18" s="263">
        <v>10</v>
      </c>
      <c r="B18" s="264">
        <v>44787</v>
      </c>
      <c r="C18" s="271" t="s">
        <v>483</v>
      </c>
      <c r="D18" s="263" t="s">
        <v>484</v>
      </c>
      <c r="E18" s="263" t="s">
        <v>497</v>
      </c>
      <c r="F18" s="268"/>
      <c r="G18" s="268">
        <v>3.2120000000000002</v>
      </c>
      <c r="H18" s="268">
        <v>3.02</v>
      </c>
      <c r="I18" s="268">
        <v>6.4450000000000003</v>
      </c>
      <c r="J18" s="268">
        <v>18.823</v>
      </c>
      <c r="K18" s="267">
        <f t="shared" si="0"/>
        <v>31.5</v>
      </c>
      <c r="L18" s="269">
        <v>1744359.04</v>
      </c>
      <c r="M18" s="272" t="s">
        <v>498</v>
      </c>
      <c r="N18" s="263"/>
    </row>
    <row r="19" spans="1:14" ht="24.75" customHeight="1">
      <c r="A19" s="273"/>
      <c r="B19" s="273"/>
      <c r="C19" s="273"/>
      <c r="D19" s="273"/>
      <c r="E19" s="273"/>
      <c r="F19" s="273"/>
      <c r="G19" s="273"/>
      <c r="H19" s="273"/>
      <c r="I19" s="273"/>
      <c r="J19" s="273"/>
      <c r="K19" s="273"/>
      <c r="L19" s="273"/>
      <c r="M19" s="273"/>
      <c r="N19" s="273"/>
    </row>
    <row r="20" spans="1:14" ht="24.75" customHeight="1">
      <c r="A20" s="274"/>
      <c r="B20" s="386" t="s">
        <v>499</v>
      </c>
      <c r="C20" s="337"/>
      <c r="D20" s="337"/>
      <c r="E20" s="338"/>
      <c r="F20" s="275">
        <f t="shared" ref="F20:L20" si="1">SUM(F9:F19)</f>
        <v>21.59</v>
      </c>
      <c r="G20" s="275">
        <f t="shared" si="1"/>
        <v>27.230999999999998</v>
      </c>
      <c r="H20" s="275">
        <f t="shared" si="1"/>
        <v>69.532999999999987</v>
      </c>
      <c r="I20" s="275">
        <f t="shared" si="1"/>
        <v>129.70099999999999</v>
      </c>
      <c r="J20" s="275">
        <f t="shared" si="1"/>
        <v>76.615000000000009</v>
      </c>
      <c r="K20" s="275">
        <f t="shared" si="1"/>
        <v>324.67</v>
      </c>
      <c r="L20" s="276">
        <f t="shared" si="1"/>
        <v>18148901.289999999</v>
      </c>
      <c r="M20" s="274"/>
      <c r="N20" s="274"/>
    </row>
    <row r="21" spans="1:14" ht="13.5" customHeight="1">
      <c r="A21" s="251"/>
      <c r="B21" s="251"/>
      <c r="C21" s="251"/>
      <c r="D21" s="251"/>
      <c r="E21" s="251"/>
      <c r="F21" s="251"/>
      <c r="G21" s="251"/>
      <c r="H21" s="251"/>
      <c r="I21" s="251"/>
      <c r="J21" s="251"/>
      <c r="K21" s="251"/>
      <c r="L21" s="251"/>
      <c r="M21" s="251"/>
      <c r="N21" s="251"/>
    </row>
    <row r="22" spans="1:14" ht="13.5" customHeight="1">
      <c r="A22" s="277" t="s">
        <v>500</v>
      </c>
      <c r="B22" s="251"/>
      <c r="C22" s="251"/>
      <c r="D22" s="251"/>
      <c r="E22" s="251"/>
      <c r="F22" s="251"/>
      <c r="G22" s="251"/>
      <c r="H22" s="251"/>
      <c r="I22" s="251"/>
      <c r="J22" s="251"/>
      <c r="K22" s="251"/>
      <c r="L22" s="251"/>
      <c r="M22" s="251"/>
      <c r="N22" s="251"/>
    </row>
    <row r="23" spans="1:14" ht="13.5" customHeight="1">
      <c r="A23" s="251"/>
      <c r="B23" s="251"/>
      <c r="C23" s="251"/>
      <c r="D23" s="251"/>
      <c r="E23" s="251"/>
      <c r="F23" s="251"/>
      <c r="G23" s="251"/>
      <c r="H23" s="251"/>
      <c r="I23" s="251"/>
      <c r="J23" s="251"/>
      <c r="K23" s="251"/>
      <c r="L23" s="251"/>
      <c r="M23" s="251"/>
      <c r="N23" s="251"/>
    </row>
    <row r="24" spans="1:14" ht="13.5" customHeight="1">
      <c r="A24" s="251"/>
      <c r="B24" s="251"/>
      <c r="C24" s="251"/>
      <c r="D24" s="251"/>
      <c r="E24" s="251"/>
      <c r="F24" s="251"/>
      <c r="G24" s="251"/>
      <c r="H24" s="251"/>
      <c r="I24" s="251"/>
      <c r="J24" s="251"/>
      <c r="K24" s="251"/>
      <c r="L24" s="251"/>
      <c r="M24" s="251"/>
      <c r="N24" s="251"/>
    </row>
    <row r="25" spans="1:14" ht="13.5" customHeight="1">
      <c r="A25" s="251"/>
      <c r="B25" s="251"/>
      <c r="C25" s="251"/>
      <c r="D25" s="251"/>
      <c r="E25" s="251"/>
      <c r="F25" s="251"/>
      <c r="G25" s="251"/>
      <c r="H25" s="251"/>
      <c r="I25" s="251"/>
      <c r="J25" s="251"/>
      <c r="K25" s="251"/>
      <c r="L25" s="251"/>
      <c r="M25" s="251"/>
      <c r="N25" s="251"/>
    </row>
    <row r="26" spans="1:14" ht="13.5" customHeight="1">
      <c r="A26" s="251"/>
      <c r="B26" s="251"/>
      <c r="C26" s="251"/>
      <c r="D26" s="251"/>
      <c r="E26" s="251"/>
      <c r="F26" s="251"/>
      <c r="G26" s="251"/>
      <c r="H26" s="251"/>
      <c r="I26" s="251"/>
      <c r="J26" s="251"/>
      <c r="K26" s="251"/>
      <c r="L26" s="251"/>
      <c r="M26" s="251"/>
      <c r="N26" s="251"/>
    </row>
    <row r="27" spans="1:14" ht="13.5" customHeight="1">
      <c r="A27" s="251"/>
      <c r="B27" s="251"/>
      <c r="C27" s="251"/>
      <c r="D27" s="251"/>
      <c r="E27" s="251"/>
      <c r="F27" s="251"/>
      <c r="G27" s="251"/>
      <c r="H27" s="251"/>
      <c r="I27" s="251"/>
      <c r="J27" s="251"/>
      <c r="K27" s="251"/>
      <c r="L27" s="251"/>
      <c r="M27" s="251"/>
      <c r="N27" s="251"/>
    </row>
    <row r="28" spans="1:14" ht="13.5" customHeight="1">
      <c r="A28" s="251"/>
      <c r="B28" s="251"/>
      <c r="C28" s="251"/>
      <c r="D28" s="251"/>
      <c r="E28" s="251"/>
      <c r="F28" s="251"/>
      <c r="G28" s="251"/>
      <c r="H28" s="251"/>
      <c r="I28" s="251"/>
      <c r="J28" s="251"/>
      <c r="K28" s="251"/>
      <c r="L28" s="251"/>
      <c r="M28" s="251"/>
      <c r="N28" s="251"/>
    </row>
    <row r="29" spans="1:14" ht="13.5" customHeight="1">
      <c r="A29" s="251"/>
      <c r="B29" s="251"/>
      <c r="C29" s="251"/>
      <c r="D29" s="251"/>
      <c r="E29" s="251"/>
      <c r="F29" s="251"/>
      <c r="G29" s="251"/>
      <c r="H29" s="251"/>
      <c r="I29" s="251"/>
      <c r="J29" s="251"/>
      <c r="K29" s="251"/>
      <c r="L29" s="251"/>
      <c r="M29" s="251"/>
      <c r="N29" s="251"/>
    </row>
    <row r="30" spans="1:14" ht="13.5" customHeight="1">
      <c r="A30" s="251"/>
      <c r="B30" s="251"/>
      <c r="C30" s="251"/>
      <c r="D30" s="251"/>
      <c r="E30" s="251"/>
      <c r="F30" s="251"/>
      <c r="G30" s="251"/>
      <c r="H30" s="251"/>
      <c r="I30" s="251"/>
      <c r="J30" s="251"/>
      <c r="K30" s="251"/>
      <c r="L30" s="251"/>
      <c r="M30" s="251"/>
      <c r="N30" s="251"/>
    </row>
    <row r="31" spans="1:14" ht="13.5" customHeight="1">
      <c r="A31" s="251"/>
      <c r="B31" s="251"/>
      <c r="C31" s="251"/>
      <c r="D31" s="251"/>
      <c r="E31" s="251"/>
      <c r="F31" s="251"/>
      <c r="G31" s="251"/>
      <c r="H31" s="251"/>
      <c r="I31" s="251"/>
      <c r="J31" s="251"/>
      <c r="K31" s="251"/>
      <c r="L31" s="251"/>
      <c r="M31" s="251"/>
      <c r="N31" s="251"/>
    </row>
    <row r="32" spans="1:14" ht="13.5" customHeight="1">
      <c r="A32" s="251"/>
      <c r="B32" s="251"/>
      <c r="C32" s="251"/>
      <c r="D32" s="251"/>
      <c r="E32" s="251"/>
      <c r="F32" s="251"/>
      <c r="G32" s="251"/>
      <c r="H32" s="251"/>
      <c r="I32" s="251"/>
      <c r="J32" s="251"/>
      <c r="K32" s="251"/>
      <c r="L32" s="251"/>
      <c r="M32" s="251"/>
      <c r="N32" s="251"/>
    </row>
    <row r="33" spans="1:14" ht="13.5" customHeight="1">
      <c r="A33" s="251"/>
      <c r="B33" s="251"/>
      <c r="C33" s="251"/>
      <c r="D33" s="251"/>
      <c r="E33" s="251"/>
      <c r="F33" s="251"/>
      <c r="G33" s="251"/>
      <c r="H33" s="251"/>
      <c r="I33" s="251"/>
      <c r="J33" s="251"/>
      <c r="K33" s="251"/>
      <c r="L33" s="251"/>
      <c r="M33" s="251"/>
      <c r="N33" s="251"/>
    </row>
    <row r="34" spans="1:14" ht="13.5" customHeight="1">
      <c r="A34" s="251"/>
      <c r="B34" s="251"/>
      <c r="C34" s="251"/>
      <c r="D34" s="251"/>
      <c r="E34" s="251"/>
      <c r="F34" s="251"/>
      <c r="G34" s="251"/>
      <c r="H34" s="251"/>
      <c r="I34" s="251"/>
      <c r="J34" s="251"/>
      <c r="K34" s="251"/>
      <c r="L34" s="251"/>
      <c r="M34" s="251"/>
      <c r="N34" s="251"/>
    </row>
    <row r="35" spans="1:14" ht="13.5" customHeight="1">
      <c r="A35" s="251"/>
      <c r="B35" s="251"/>
      <c r="C35" s="251"/>
      <c r="D35" s="251"/>
      <c r="E35" s="251"/>
      <c r="F35" s="251"/>
      <c r="G35" s="251"/>
      <c r="H35" s="251"/>
      <c r="I35" s="251"/>
      <c r="J35" s="251"/>
      <c r="K35" s="251"/>
      <c r="L35" s="251"/>
      <c r="M35" s="251"/>
      <c r="N35" s="251"/>
    </row>
    <row r="36" spans="1:14" ht="13.5" customHeight="1">
      <c r="A36" s="251"/>
      <c r="B36" s="251"/>
      <c r="C36" s="251"/>
      <c r="D36" s="251"/>
      <c r="E36" s="251"/>
      <c r="F36" s="251"/>
      <c r="G36" s="251"/>
      <c r="H36" s="251"/>
      <c r="I36" s="251"/>
      <c r="J36" s="251"/>
      <c r="K36" s="251"/>
      <c r="L36" s="251"/>
      <c r="M36" s="251"/>
      <c r="N36" s="251"/>
    </row>
    <row r="37" spans="1:14" ht="13.5" customHeight="1">
      <c r="A37" s="251"/>
      <c r="B37" s="251"/>
      <c r="C37" s="251"/>
      <c r="D37" s="251"/>
      <c r="E37" s="251"/>
      <c r="F37" s="251"/>
      <c r="G37" s="251"/>
      <c r="H37" s="251"/>
      <c r="I37" s="251"/>
      <c r="J37" s="251"/>
      <c r="K37" s="251"/>
      <c r="L37" s="251"/>
      <c r="M37" s="251"/>
      <c r="N37" s="251"/>
    </row>
    <row r="38" spans="1:14" ht="13.5" customHeight="1">
      <c r="A38" s="251"/>
      <c r="B38" s="251"/>
      <c r="C38" s="251"/>
      <c r="D38" s="251"/>
      <c r="E38" s="251"/>
      <c r="F38" s="251"/>
      <c r="G38" s="251"/>
      <c r="H38" s="251"/>
      <c r="I38" s="251"/>
      <c r="J38" s="251"/>
      <c r="K38" s="251"/>
      <c r="L38" s="251"/>
      <c r="M38" s="251"/>
      <c r="N38" s="251"/>
    </row>
    <row r="39" spans="1:14" ht="13.5" customHeight="1">
      <c r="A39" s="251"/>
      <c r="B39" s="251"/>
      <c r="C39" s="251"/>
      <c r="D39" s="251"/>
      <c r="E39" s="251"/>
      <c r="F39" s="251"/>
      <c r="G39" s="251"/>
      <c r="H39" s="251"/>
      <c r="I39" s="251"/>
      <c r="J39" s="251"/>
      <c r="K39" s="251"/>
      <c r="L39" s="251"/>
      <c r="M39" s="251"/>
      <c r="N39" s="251"/>
    </row>
    <row r="40" spans="1:14" ht="13.5" customHeight="1">
      <c r="A40" s="251"/>
      <c r="B40" s="251"/>
      <c r="C40" s="251"/>
      <c r="D40" s="251"/>
      <c r="E40" s="251"/>
      <c r="F40" s="251"/>
      <c r="G40" s="251"/>
      <c r="H40" s="251"/>
      <c r="I40" s="251"/>
      <c r="J40" s="251"/>
      <c r="K40" s="251"/>
      <c r="L40" s="251"/>
      <c r="M40" s="251"/>
      <c r="N40" s="251"/>
    </row>
    <row r="41" spans="1:14" ht="13.5" customHeight="1">
      <c r="A41" s="251"/>
      <c r="B41" s="251"/>
      <c r="C41" s="251"/>
      <c r="D41" s="251"/>
      <c r="E41" s="251"/>
      <c r="F41" s="251"/>
      <c r="G41" s="251"/>
      <c r="H41" s="251"/>
      <c r="I41" s="251"/>
      <c r="J41" s="251"/>
      <c r="K41" s="251"/>
      <c r="L41" s="251"/>
      <c r="M41" s="251"/>
      <c r="N41" s="251"/>
    </row>
    <row r="42" spans="1:14" ht="13.5" customHeight="1">
      <c r="A42" s="251"/>
      <c r="B42" s="251"/>
      <c r="C42" s="251"/>
      <c r="D42" s="251"/>
      <c r="E42" s="251"/>
      <c r="F42" s="251"/>
      <c r="G42" s="251"/>
      <c r="H42" s="251"/>
      <c r="I42" s="251"/>
      <c r="J42" s="251"/>
      <c r="K42" s="251"/>
      <c r="L42" s="251"/>
      <c r="M42" s="251"/>
      <c r="N42" s="251"/>
    </row>
    <row r="43" spans="1:14" ht="13.5" customHeight="1">
      <c r="A43" s="251"/>
      <c r="B43" s="251"/>
      <c r="C43" s="251"/>
      <c r="D43" s="251"/>
      <c r="E43" s="251"/>
      <c r="F43" s="251"/>
      <c r="G43" s="251"/>
      <c r="H43" s="251"/>
      <c r="I43" s="251"/>
      <c r="J43" s="251"/>
      <c r="K43" s="251"/>
      <c r="L43" s="251"/>
      <c r="M43" s="251"/>
      <c r="N43" s="251"/>
    </row>
    <row r="44" spans="1:14" ht="13.5" customHeight="1">
      <c r="A44" s="251"/>
      <c r="B44" s="251"/>
      <c r="C44" s="251"/>
      <c r="D44" s="251"/>
      <c r="E44" s="251"/>
      <c r="F44" s="251"/>
      <c r="G44" s="251"/>
      <c r="H44" s="251"/>
      <c r="I44" s="251"/>
      <c r="J44" s="251"/>
      <c r="K44" s="251"/>
      <c r="L44" s="251"/>
      <c r="M44" s="251"/>
      <c r="N44" s="251"/>
    </row>
    <row r="45" spans="1:14" ht="13.5" customHeight="1">
      <c r="A45" s="251"/>
      <c r="B45" s="251"/>
      <c r="C45" s="251"/>
      <c r="D45" s="251"/>
      <c r="E45" s="251"/>
      <c r="F45" s="251"/>
      <c r="G45" s="251"/>
      <c r="H45" s="251"/>
      <c r="I45" s="251"/>
      <c r="J45" s="251"/>
      <c r="K45" s="251"/>
      <c r="L45" s="251"/>
      <c r="M45" s="251"/>
      <c r="N45" s="251"/>
    </row>
    <row r="46" spans="1:14" ht="13.5" customHeight="1">
      <c r="A46" s="251"/>
      <c r="B46" s="251"/>
      <c r="C46" s="251"/>
      <c r="D46" s="251"/>
      <c r="E46" s="251"/>
      <c r="F46" s="251"/>
      <c r="G46" s="251"/>
      <c r="H46" s="251"/>
      <c r="I46" s="251"/>
      <c r="J46" s="251"/>
      <c r="K46" s="251"/>
      <c r="L46" s="251"/>
      <c r="M46" s="251"/>
      <c r="N46" s="251"/>
    </row>
    <row r="47" spans="1:14" ht="13.5" customHeight="1">
      <c r="A47" s="251"/>
      <c r="B47" s="251"/>
      <c r="C47" s="251"/>
      <c r="D47" s="251"/>
      <c r="E47" s="251"/>
      <c r="F47" s="251"/>
      <c r="G47" s="251"/>
      <c r="H47" s="251"/>
      <c r="I47" s="251"/>
      <c r="J47" s="251"/>
      <c r="K47" s="251"/>
      <c r="L47" s="251"/>
      <c r="M47" s="251"/>
      <c r="N47" s="251"/>
    </row>
    <row r="48" spans="1:14" ht="13.5" customHeight="1">
      <c r="A48" s="251"/>
      <c r="B48" s="251"/>
      <c r="C48" s="251"/>
      <c r="D48" s="251"/>
      <c r="E48" s="251"/>
      <c r="F48" s="251"/>
      <c r="G48" s="251"/>
      <c r="H48" s="251"/>
      <c r="I48" s="251"/>
      <c r="J48" s="251"/>
      <c r="K48" s="251"/>
      <c r="L48" s="251"/>
      <c r="M48" s="251"/>
      <c r="N48" s="251"/>
    </row>
    <row r="49" spans="1:14" ht="13.5" customHeight="1">
      <c r="A49" s="251"/>
      <c r="B49" s="251"/>
      <c r="C49" s="251"/>
      <c r="D49" s="251"/>
      <c r="E49" s="251"/>
      <c r="F49" s="251"/>
      <c r="G49" s="251"/>
      <c r="H49" s="251"/>
      <c r="I49" s="251"/>
      <c r="J49" s="251"/>
      <c r="K49" s="251"/>
      <c r="L49" s="251"/>
      <c r="M49" s="251"/>
      <c r="N49" s="251"/>
    </row>
    <row r="50" spans="1:14" ht="13.5" customHeight="1">
      <c r="A50" s="251"/>
      <c r="B50" s="251"/>
      <c r="C50" s="251"/>
      <c r="D50" s="251"/>
      <c r="E50" s="251"/>
      <c r="F50" s="251"/>
      <c r="G50" s="251"/>
      <c r="H50" s="251"/>
      <c r="I50" s="251"/>
      <c r="J50" s="251"/>
      <c r="K50" s="251"/>
      <c r="L50" s="251"/>
      <c r="M50" s="251"/>
      <c r="N50" s="251"/>
    </row>
    <row r="51" spans="1:14" ht="13.5" customHeight="1">
      <c r="A51" s="251"/>
      <c r="B51" s="251"/>
      <c r="C51" s="251"/>
      <c r="D51" s="251"/>
      <c r="E51" s="251"/>
      <c r="F51" s="251"/>
      <c r="G51" s="251"/>
      <c r="H51" s="251"/>
      <c r="I51" s="251"/>
      <c r="J51" s="251"/>
      <c r="K51" s="251"/>
      <c r="L51" s="251"/>
      <c r="M51" s="251"/>
      <c r="N51" s="251"/>
    </row>
    <row r="52" spans="1:14" ht="13.5" customHeight="1">
      <c r="A52" s="251"/>
      <c r="B52" s="251"/>
      <c r="C52" s="251"/>
      <c r="D52" s="251"/>
      <c r="E52" s="251"/>
      <c r="F52" s="251"/>
      <c r="G52" s="251"/>
      <c r="H52" s="251"/>
      <c r="I52" s="251"/>
      <c r="J52" s="251"/>
      <c r="K52" s="251"/>
      <c r="L52" s="251"/>
      <c r="M52" s="251"/>
      <c r="N52" s="251"/>
    </row>
    <row r="53" spans="1:14" ht="13.5" customHeight="1">
      <c r="A53" s="251"/>
      <c r="B53" s="251"/>
      <c r="C53" s="251"/>
      <c r="D53" s="251"/>
      <c r="E53" s="251"/>
      <c r="F53" s="251"/>
      <c r="G53" s="251"/>
      <c r="H53" s="251"/>
      <c r="I53" s="251"/>
      <c r="J53" s="251"/>
      <c r="K53" s="251"/>
      <c r="L53" s="251"/>
      <c r="M53" s="251"/>
      <c r="N53" s="251"/>
    </row>
    <row r="54" spans="1:14" ht="13.5" customHeight="1">
      <c r="A54" s="251"/>
      <c r="B54" s="251"/>
      <c r="C54" s="251"/>
      <c r="D54" s="251"/>
      <c r="E54" s="251"/>
      <c r="F54" s="251"/>
      <c r="G54" s="251"/>
      <c r="H54" s="251"/>
      <c r="I54" s="251"/>
      <c r="J54" s="251"/>
      <c r="K54" s="251"/>
      <c r="L54" s="251"/>
      <c r="M54" s="251"/>
      <c r="N54" s="251"/>
    </row>
    <row r="55" spans="1:14" ht="13.5" customHeight="1">
      <c r="A55" s="251"/>
      <c r="B55" s="251"/>
      <c r="C55" s="251"/>
      <c r="D55" s="251"/>
      <c r="E55" s="251"/>
      <c r="F55" s="251"/>
      <c r="G55" s="251"/>
      <c r="H55" s="251"/>
      <c r="I55" s="251"/>
      <c r="J55" s="251"/>
      <c r="K55" s="251"/>
      <c r="L55" s="251"/>
      <c r="M55" s="251"/>
      <c r="N55" s="251"/>
    </row>
    <row r="56" spans="1:14" ht="13.5" customHeight="1">
      <c r="A56" s="251"/>
      <c r="B56" s="251"/>
      <c r="C56" s="251"/>
      <c r="D56" s="251"/>
      <c r="E56" s="251"/>
      <c r="F56" s="251"/>
      <c r="G56" s="251"/>
      <c r="H56" s="251"/>
      <c r="I56" s="251"/>
      <c r="J56" s="251"/>
      <c r="K56" s="251"/>
      <c r="L56" s="251"/>
      <c r="M56" s="251"/>
      <c r="N56" s="251"/>
    </row>
    <row r="57" spans="1:14" ht="13.5" customHeight="1">
      <c r="A57" s="251"/>
      <c r="B57" s="251"/>
      <c r="C57" s="251"/>
      <c r="D57" s="251"/>
      <c r="E57" s="251"/>
      <c r="F57" s="251"/>
      <c r="G57" s="251"/>
      <c r="H57" s="251"/>
      <c r="I57" s="251"/>
      <c r="J57" s="251"/>
      <c r="K57" s="251"/>
      <c r="L57" s="251"/>
      <c r="M57" s="251"/>
      <c r="N57" s="251"/>
    </row>
    <row r="58" spans="1:14" ht="13.5" customHeight="1">
      <c r="A58" s="251"/>
      <c r="B58" s="251"/>
      <c r="C58" s="251"/>
      <c r="D58" s="251"/>
      <c r="E58" s="251"/>
      <c r="F58" s="251"/>
      <c r="G58" s="251"/>
      <c r="H58" s="251"/>
      <c r="I58" s="251"/>
      <c r="J58" s="251"/>
      <c r="K58" s="251"/>
      <c r="L58" s="251"/>
      <c r="M58" s="251"/>
      <c r="N58" s="251"/>
    </row>
    <row r="59" spans="1:14" ht="13.5" customHeight="1">
      <c r="A59" s="251"/>
      <c r="B59" s="251"/>
      <c r="C59" s="251"/>
      <c r="D59" s="251"/>
      <c r="E59" s="251"/>
      <c r="F59" s="251"/>
      <c r="G59" s="251"/>
      <c r="H59" s="251"/>
      <c r="I59" s="251"/>
      <c r="J59" s="251"/>
      <c r="K59" s="251"/>
      <c r="L59" s="251"/>
      <c r="M59" s="251"/>
      <c r="N59" s="251"/>
    </row>
    <row r="60" spans="1:14" ht="13.5" customHeight="1">
      <c r="A60" s="251"/>
      <c r="B60" s="251"/>
      <c r="C60" s="251"/>
      <c r="D60" s="251"/>
      <c r="E60" s="251"/>
      <c r="F60" s="251"/>
      <c r="G60" s="251"/>
      <c r="H60" s="251"/>
      <c r="I60" s="251"/>
      <c r="J60" s="251"/>
      <c r="K60" s="251"/>
      <c r="L60" s="251"/>
      <c r="M60" s="251"/>
      <c r="N60" s="251"/>
    </row>
    <row r="61" spans="1:14" ht="13.5" customHeight="1">
      <c r="A61" s="251"/>
      <c r="B61" s="251"/>
      <c r="C61" s="251"/>
      <c r="D61" s="251"/>
      <c r="E61" s="251"/>
      <c r="F61" s="251"/>
      <c r="G61" s="251"/>
      <c r="H61" s="251"/>
      <c r="I61" s="251"/>
      <c r="J61" s="251"/>
      <c r="K61" s="251"/>
      <c r="L61" s="251"/>
      <c r="M61" s="251"/>
      <c r="N61" s="251"/>
    </row>
    <row r="62" spans="1:14" ht="13.5" customHeight="1">
      <c r="A62" s="251"/>
      <c r="B62" s="251"/>
      <c r="C62" s="251"/>
      <c r="D62" s="251"/>
      <c r="E62" s="251"/>
      <c r="F62" s="251"/>
      <c r="G62" s="251"/>
      <c r="H62" s="251"/>
      <c r="I62" s="251"/>
      <c r="J62" s="251"/>
      <c r="K62" s="251"/>
      <c r="L62" s="251"/>
      <c r="M62" s="251"/>
      <c r="N62" s="251"/>
    </row>
    <row r="63" spans="1:14" ht="13.5" customHeight="1">
      <c r="A63" s="251"/>
      <c r="B63" s="251"/>
      <c r="C63" s="251"/>
      <c r="D63" s="251"/>
      <c r="E63" s="251"/>
      <c r="F63" s="251"/>
      <c r="G63" s="251"/>
      <c r="H63" s="251"/>
      <c r="I63" s="251"/>
      <c r="J63" s="251"/>
      <c r="K63" s="251"/>
      <c r="L63" s="251"/>
      <c r="M63" s="251"/>
      <c r="N63" s="251"/>
    </row>
    <row r="64" spans="1:14" ht="13.5" customHeight="1">
      <c r="A64" s="251"/>
      <c r="B64" s="251"/>
      <c r="C64" s="251"/>
      <c r="D64" s="251"/>
      <c r="E64" s="251"/>
      <c r="F64" s="251"/>
      <c r="G64" s="251"/>
      <c r="H64" s="251"/>
      <c r="I64" s="251"/>
      <c r="J64" s="251"/>
      <c r="K64" s="251"/>
      <c r="L64" s="251"/>
      <c r="M64" s="251"/>
      <c r="N64" s="251"/>
    </row>
    <row r="65" spans="1:14" ht="13.5" customHeight="1">
      <c r="A65" s="251"/>
      <c r="B65" s="251"/>
      <c r="C65" s="251"/>
      <c r="D65" s="251"/>
      <c r="E65" s="251"/>
      <c r="F65" s="251"/>
      <c r="G65" s="251"/>
      <c r="H65" s="251"/>
      <c r="I65" s="251"/>
      <c r="J65" s="251"/>
      <c r="K65" s="251"/>
      <c r="L65" s="251"/>
      <c r="M65" s="251"/>
      <c r="N65" s="251"/>
    </row>
    <row r="66" spans="1:14" ht="13.5" customHeight="1">
      <c r="A66" s="251"/>
      <c r="B66" s="251"/>
      <c r="C66" s="251"/>
      <c r="D66" s="251"/>
      <c r="E66" s="251"/>
      <c r="F66" s="251"/>
      <c r="G66" s="251"/>
      <c r="H66" s="251"/>
      <c r="I66" s="251"/>
      <c r="J66" s="251"/>
      <c r="K66" s="251"/>
      <c r="L66" s="251"/>
      <c r="M66" s="251"/>
      <c r="N66" s="251"/>
    </row>
    <row r="67" spans="1:14" ht="13.5" customHeight="1">
      <c r="A67" s="251"/>
      <c r="B67" s="251"/>
      <c r="C67" s="251"/>
      <c r="D67" s="251"/>
      <c r="E67" s="251"/>
      <c r="F67" s="251"/>
      <c r="G67" s="251"/>
      <c r="H67" s="251"/>
      <c r="I67" s="251"/>
      <c r="J67" s="251"/>
      <c r="K67" s="251"/>
      <c r="L67" s="251"/>
      <c r="M67" s="251"/>
      <c r="N67" s="251"/>
    </row>
    <row r="68" spans="1:14" ht="13.5" customHeight="1">
      <c r="A68" s="251"/>
      <c r="B68" s="251"/>
      <c r="C68" s="251"/>
      <c r="D68" s="251"/>
      <c r="E68" s="251"/>
      <c r="F68" s="251"/>
      <c r="G68" s="251"/>
      <c r="H68" s="251"/>
      <c r="I68" s="251"/>
      <c r="J68" s="251"/>
      <c r="K68" s="251"/>
      <c r="L68" s="251"/>
      <c r="M68" s="251"/>
      <c r="N68" s="251"/>
    </row>
    <row r="69" spans="1:14" ht="13.5" customHeight="1">
      <c r="A69" s="251"/>
      <c r="B69" s="251"/>
      <c r="C69" s="251"/>
      <c r="D69" s="251"/>
      <c r="E69" s="251"/>
      <c r="F69" s="251"/>
      <c r="G69" s="251"/>
      <c r="H69" s="251"/>
      <c r="I69" s="251"/>
      <c r="J69" s="251"/>
      <c r="K69" s="251"/>
      <c r="L69" s="251"/>
      <c r="M69" s="251"/>
      <c r="N69" s="251"/>
    </row>
    <row r="70" spans="1:14" ht="13.5" customHeight="1">
      <c r="A70" s="251"/>
      <c r="B70" s="251"/>
      <c r="C70" s="251"/>
      <c r="D70" s="251"/>
      <c r="E70" s="251"/>
      <c r="F70" s="251"/>
      <c r="G70" s="251"/>
      <c r="H70" s="251"/>
      <c r="I70" s="251"/>
      <c r="J70" s="251"/>
      <c r="K70" s="251"/>
      <c r="L70" s="251"/>
      <c r="M70" s="251"/>
      <c r="N70" s="251"/>
    </row>
    <row r="71" spans="1:14" ht="13.5" customHeight="1">
      <c r="A71" s="251"/>
      <c r="B71" s="251"/>
      <c r="C71" s="251"/>
      <c r="D71" s="251"/>
      <c r="E71" s="251"/>
      <c r="F71" s="251"/>
      <c r="G71" s="251"/>
      <c r="H71" s="251"/>
      <c r="I71" s="251"/>
      <c r="J71" s="251"/>
      <c r="K71" s="251"/>
      <c r="L71" s="251"/>
      <c r="M71" s="251"/>
      <c r="N71" s="251"/>
    </row>
    <row r="72" spans="1:14" ht="13.5" customHeight="1">
      <c r="A72" s="251"/>
      <c r="B72" s="251"/>
      <c r="C72" s="251"/>
      <c r="D72" s="251"/>
      <c r="E72" s="251"/>
      <c r="F72" s="251"/>
      <c r="G72" s="251"/>
      <c r="H72" s="251"/>
      <c r="I72" s="251"/>
      <c r="J72" s="251"/>
      <c r="K72" s="251"/>
      <c r="L72" s="251"/>
      <c r="M72" s="251"/>
      <c r="N72" s="251"/>
    </row>
    <row r="73" spans="1:14" ht="13.5" customHeight="1">
      <c r="A73" s="251"/>
      <c r="B73" s="251"/>
      <c r="C73" s="251"/>
      <c r="D73" s="251"/>
      <c r="E73" s="251"/>
      <c r="F73" s="251"/>
      <c r="G73" s="251"/>
      <c r="H73" s="251"/>
      <c r="I73" s="251"/>
      <c r="J73" s="251"/>
      <c r="K73" s="251"/>
      <c r="L73" s="251"/>
      <c r="M73" s="251"/>
      <c r="N73" s="251"/>
    </row>
    <row r="74" spans="1:14" ht="13.5" customHeight="1">
      <c r="A74" s="251"/>
      <c r="B74" s="251"/>
      <c r="C74" s="251"/>
      <c r="D74" s="251"/>
      <c r="E74" s="251"/>
      <c r="F74" s="251"/>
      <c r="G74" s="251"/>
      <c r="H74" s="251"/>
      <c r="I74" s="251"/>
      <c r="J74" s="251"/>
      <c r="K74" s="251"/>
      <c r="L74" s="251"/>
      <c r="M74" s="251"/>
      <c r="N74" s="251"/>
    </row>
    <row r="75" spans="1:14" ht="13.5" customHeight="1">
      <c r="A75" s="251"/>
      <c r="B75" s="251"/>
      <c r="C75" s="251"/>
      <c r="D75" s="251"/>
      <c r="E75" s="251"/>
      <c r="F75" s="251"/>
      <c r="G75" s="251"/>
      <c r="H75" s="251"/>
      <c r="I75" s="251"/>
      <c r="J75" s="251"/>
      <c r="K75" s="251"/>
      <c r="L75" s="251"/>
      <c r="M75" s="251"/>
      <c r="N75" s="251"/>
    </row>
    <row r="76" spans="1:14" ht="13.5" customHeight="1">
      <c r="A76" s="251"/>
      <c r="B76" s="251"/>
      <c r="C76" s="251"/>
      <c r="D76" s="251"/>
      <c r="E76" s="251"/>
      <c r="F76" s="251"/>
      <c r="G76" s="251"/>
      <c r="H76" s="251"/>
      <c r="I76" s="251"/>
      <c r="J76" s="251"/>
      <c r="K76" s="251"/>
      <c r="L76" s="251"/>
      <c r="M76" s="251"/>
      <c r="N76" s="251"/>
    </row>
    <row r="77" spans="1:14" ht="13.5" customHeight="1">
      <c r="A77" s="251"/>
      <c r="B77" s="251"/>
      <c r="C77" s="251"/>
      <c r="D77" s="251"/>
      <c r="E77" s="251"/>
      <c r="F77" s="251"/>
      <c r="G77" s="251"/>
      <c r="H77" s="251"/>
      <c r="I77" s="251"/>
      <c r="J77" s="251"/>
      <c r="K77" s="251"/>
      <c r="L77" s="251"/>
      <c r="M77" s="251"/>
      <c r="N77" s="251"/>
    </row>
    <row r="78" spans="1:14" ht="13.5" customHeight="1">
      <c r="A78" s="251"/>
      <c r="B78" s="251"/>
      <c r="C78" s="251"/>
      <c r="D78" s="251"/>
      <c r="E78" s="251"/>
      <c r="F78" s="251"/>
      <c r="G78" s="251"/>
      <c r="H78" s="251"/>
      <c r="I78" s="251"/>
      <c r="J78" s="251"/>
      <c r="K78" s="251"/>
      <c r="L78" s="251"/>
      <c r="M78" s="251"/>
      <c r="N78" s="251"/>
    </row>
    <row r="79" spans="1:14" ht="13.5" customHeight="1">
      <c r="A79" s="251"/>
      <c r="B79" s="251"/>
      <c r="C79" s="251"/>
      <c r="D79" s="251"/>
      <c r="E79" s="251"/>
      <c r="F79" s="251"/>
      <c r="G79" s="251"/>
      <c r="H79" s="251"/>
      <c r="I79" s="251"/>
      <c r="J79" s="251"/>
      <c r="K79" s="251"/>
      <c r="L79" s="251"/>
      <c r="M79" s="251"/>
      <c r="N79" s="251"/>
    </row>
    <row r="80" spans="1:14" ht="13.5" customHeight="1">
      <c r="A80" s="251"/>
      <c r="B80" s="251"/>
      <c r="C80" s="251"/>
      <c r="D80" s="251"/>
      <c r="E80" s="251"/>
      <c r="F80" s="251"/>
      <c r="G80" s="251"/>
      <c r="H80" s="251"/>
      <c r="I80" s="251"/>
      <c r="J80" s="251"/>
      <c r="K80" s="251"/>
      <c r="L80" s="251"/>
      <c r="M80" s="251"/>
      <c r="N80" s="251"/>
    </row>
    <row r="81" spans="1:14" ht="13.5" customHeight="1">
      <c r="A81" s="251"/>
      <c r="B81" s="251"/>
      <c r="C81" s="251"/>
      <c r="D81" s="251"/>
      <c r="E81" s="251"/>
      <c r="F81" s="251"/>
      <c r="G81" s="251"/>
      <c r="H81" s="251"/>
      <c r="I81" s="251"/>
      <c r="J81" s="251"/>
      <c r="K81" s="251"/>
      <c r="L81" s="251"/>
      <c r="M81" s="251"/>
      <c r="N81" s="251"/>
    </row>
    <row r="82" spans="1:14" ht="13.5" customHeight="1">
      <c r="A82" s="251"/>
      <c r="B82" s="251"/>
      <c r="C82" s="251"/>
      <c r="D82" s="251"/>
      <c r="E82" s="251"/>
      <c r="F82" s="251"/>
      <c r="G82" s="251"/>
      <c r="H82" s="251"/>
      <c r="I82" s="251"/>
      <c r="J82" s="251"/>
      <c r="K82" s="251"/>
      <c r="L82" s="251"/>
      <c r="M82" s="251"/>
      <c r="N82" s="251"/>
    </row>
    <row r="83" spans="1:14" ht="13.5" customHeight="1">
      <c r="A83" s="251"/>
      <c r="B83" s="251"/>
      <c r="C83" s="251"/>
      <c r="D83" s="251"/>
      <c r="E83" s="251"/>
      <c r="F83" s="251"/>
      <c r="G83" s="251"/>
      <c r="H83" s="251"/>
      <c r="I83" s="251"/>
      <c r="J83" s="251"/>
      <c r="K83" s="251"/>
      <c r="L83" s="251"/>
      <c r="M83" s="251"/>
      <c r="N83" s="251"/>
    </row>
    <row r="84" spans="1:14" ht="13.5" customHeight="1">
      <c r="A84" s="251"/>
      <c r="B84" s="251"/>
      <c r="C84" s="251"/>
      <c r="D84" s="251"/>
      <c r="E84" s="251"/>
      <c r="F84" s="251"/>
      <c r="G84" s="251"/>
      <c r="H84" s="251"/>
      <c r="I84" s="251"/>
      <c r="J84" s="251"/>
      <c r="K84" s="251"/>
      <c r="L84" s="251"/>
      <c r="M84" s="251"/>
      <c r="N84" s="251"/>
    </row>
    <row r="85" spans="1:14" ht="13.5" customHeight="1">
      <c r="A85" s="251"/>
      <c r="B85" s="251"/>
      <c r="C85" s="251"/>
      <c r="D85" s="251"/>
      <c r="E85" s="251"/>
      <c r="F85" s="251"/>
      <c r="G85" s="251"/>
      <c r="H85" s="251"/>
      <c r="I85" s="251"/>
      <c r="J85" s="251"/>
      <c r="K85" s="251"/>
      <c r="L85" s="251"/>
      <c r="M85" s="251"/>
      <c r="N85" s="251"/>
    </row>
    <row r="86" spans="1:14" ht="13.5" customHeight="1">
      <c r="A86" s="251"/>
      <c r="B86" s="251"/>
      <c r="C86" s="251"/>
      <c r="D86" s="251"/>
      <c r="E86" s="251"/>
      <c r="F86" s="251"/>
      <c r="G86" s="251"/>
      <c r="H86" s="251"/>
      <c r="I86" s="251"/>
      <c r="J86" s="251"/>
      <c r="K86" s="251"/>
      <c r="L86" s="251"/>
      <c r="M86" s="251"/>
      <c r="N86" s="251"/>
    </row>
    <row r="87" spans="1:14" ht="13.5" customHeight="1">
      <c r="A87" s="251"/>
      <c r="B87" s="251"/>
      <c r="C87" s="251"/>
      <c r="D87" s="251"/>
      <c r="E87" s="251"/>
      <c r="F87" s="251"/>
      <c r="G87" s="251"/>
      <c r="H87" s="251"/>
      <c r="I87" s="251"/>
      <c r="J87" s="251"/>
      <c r="K87" s="251"/>
      <c r="L87" s="251"/>
      <c r="M87" s="251"/>
      <c r="N87" s="251"/>
    </row>
    <row r="88" spans="1:14" ht="13.5" customHeight="1">
      <c r="A88" s="251"/>
      <c r="B88" s="251"/>
      <c r="C88" s="251"/>
      <c r="D88" s="251"/>
      <c r="E88" s="251"/>
      <c r="F88" s="251"/>
      <c r="G88" s="251"/>
      <c r="H88" s="251"/>
      <c r="I88" s="251"/>
      <c r="J88" s="251"/>
      <c r="K88" s="251"/>
      <c r="L88" s="251"/>
      <c r="M88" s="251"/>
      <c r="N88" s="251"/>
    </row>
    <row r="89" spans="1:14" ht="13.5" customHeight="1">
      <c r="A89" s="251"/>
      <c r="B89" s="251"/>
      <c r="C89" s="251"/>
      <c r="D89" s="251"/>
      <c r="E89" s="251"/>
      <c r="F89" s="251"/>
      <c r="G89" s="251"/>
      <c r="H89" s="251"/>
      <c r="I89" s="251"/>
      <c r="J89" s="251"/>
      <c r="K89" s="251"/>
      <c r="L89" s="251"/>
      <c r="M89" s="251"/>
      <c r="N89" s="251"/>
    </row>
    <row r="90" spans="1:14" ht="13.5" customHeight="1">
      <c r="A90" s="251"/>
      <c r="B90" s="251"/>
      <c r="C90" s="251"/>
      <c r="D90" s="251"/>
      <c r="E90" s="251"/>
      <c r="F90" s="251"/>
      <c r="G90" s="251"/>
      <c r="H90" s="251"/>
      <c r="I90" s="251"/>
      <c r="J90" s="251"/>
      <c r="K90" s="251"/>
      <c r="L90" s="251"/>
      <c r="M90" s="251"/>
      <c r="N90" s="251"/>
    </row>
    <row r="91" spans="1:14" ht="13.5" customHeight="1">
      <c r="A91" s="251"/>
      <c r="B91" s="251"/>
      <c r="C91" s="251"/>
      <c r="D91" s="251"/>
      <c r="E91" s="251"/>
      <c r="F91" s="251"/>
      <c r="G91" s="251"/>
      <c r="H91" s="251"/>
      <c r="I91" s="251"/>
      <c r="J91" s="251"/>
      <c r="K91" s="251"/>
      <c r="L91" s="251"/>
      <c r="M91" s="251"/>
      <c r="N91" s="251"/>
    </row>
    <row r="92" spans="1:14" ht="13.5" customHeight="1">
      <c r="A92" s="251"/>
      <c r="B92" s="251"/>
      <c r="C92" s="251"/>
      <c r="D92" s="251"/>
      <c r="E92" s="251"/>
      <c r="F92" s="251"/>
      <c r="G92" s="251"/>
      <c r="H92" s="251"/>
      <c r="I92" s="251"/>
      <c r="J92" s="251"/>
      <c r="K92" s="251"/>
      <c r="L92" s="251"/>
      <c r="M92" s="251"/>
      <c r="N92" s="251"/>
    </row>
    <row r="93" spans="1:14" ht="13.5" customHeight="1">
      <c r="A93" s="251"/>
      <c r="B93" s="251"/>
      <c r="C93" s="251"/>
      <c r="D93" s="251"/>
      <c r="E93" s="251"/>
      <c r="F93" s="251"/>
      <c r="G93" s="251"/>
      <c r="H93" s="251"/>
      <c r="I93" s="251"/>
      <c r="J93" s="251"/>
      <c r="K93" s="251"/>
      <c r="L93" s="251"/>
      <c r="M93" s="251"/>
      <c r="N93" s="251"/>
    </row>
    <row r="94" spans="1:14" ht="13.5" customHeight="1">
      <c r="A94" s="251"/>
      <c r="B94" s="251"/>
      <c r="C94" s="251"/>
      <c r="D94" s="251"/>
      <c r="E94" s="251"/>
      <c r="F94" s="251"/>
      <c r="G94" s="251"/>
      <c r="H94" s="251"/>
      <c r="I94" s="251"/>
      <c r="J94" s="251"/>
      <c r="K94" s="251"/>
      <c r="L94" s="251"/>
      <c r="M94" s="251"/>
      <c r="N94" s="251"/>
    </row>
    <row r="95" spans="1:14" ht="13.5" customHeight="1">
      <c r="A95" s="251"/>
      <c r="B95" s="251"/>
      <c r="C95" s="251"/>
      <c r="D95" s="251"/>
      <c r="E95" s="251"/>
      <c r="F95" s="251"/>
      <c r="G95" s="251"/>
      <c r="H95" s="251"/>
      <c r="I95" s="251"/>
      <c r="J95" s="251"/>
      <c r="K95" s="251"/>
      <c r="L95" s="251"/>
      <c r="M95" s="251"/>
      <c r="N95" s="251"/>
    </row>
    <row r="96" spans="1:14" ht="13.5" customHeight="1">
      <c r="A96" s="251"/>
      <c r="B96" s="251"/>
      <c r="C96" s="251"/>
      <c r="D96" s="251"/>
      <c r="E96" s="251"/>
      <c r="F96" s="251"/>
      <c r="G96" s="251"/>
      <c r="H96" s="251"/>
      <c r="I96" s="251"/>
      <c r="J96" s="251"/>
      <c r="K96" s="251"/>
      <c r="L96" s="251"/>
      <c r="M96" s="251"/>
      <c r="N96" s="251"/>
    </row>
    <row r="97" spans="1:14" ht="13.5" customHeight="1">
      <c r="A97" s="251"/>
      <c r="B97" s="251"/>
      <c r="C97" s="251"/>
      <c r="D97" s="251"/>
      <c r="E97" s="251"/>
      <c r="F97" s="251"/>
      <c r="G97" s="251"/>
      <c r="H97" s="251"/>
      <c r="I97" s="251"/>
      <c r="J97" s="251"/>
      <c r="K97" s="251"/>
      <c r="L97" s="251"/>
      <c r="M97" s="251"/>
      <c r="N97" s="251"/>
    </row>
    <row r="98" spans="1:14" ht="13.5" customHeight="1">
      <c r="A98" s="251"/>
      <c r="B98" s="251"/>
      <c r="C98" s="251"/>
      <c r="D98" s="251"/>
      <c r="E98" s="251"/>
      <c r="F98" s="251"/>
      <c r="G98" s="251"/>
      <c r="H98" s="251"/>
      <c r="I98" s="251"/>
      <c r="J98" s="251"/>
      <c r="K98" s="251"/>
      <c r="L98" s="251"/>
      <c r="M98" s="251"/>
      <c r="N98" s="251"/>
    </row>
    <row r="99" spans="1:14" ht="13.5" customHeight="1">
      <c r="A99" s="251"/>
      <c r="B99" s="251"/>
      <c r="C99" s="251"/>
      <c r="D99" s="251"/>
      <c r="E99" s="251"/>
      <c r="F99" s="251"/>
      <c r="G99" s="251"/>
      <c r="H99" s="251"/>
      <c r="I99" s="251"/>
      <c r="J99" s="251"/>
      <c r="K99" s="251"/>
      <c r="L99" s="251"/>
      <c r="M99" s="251"/>
      <c r="N99" s="251"/>
    </row>
    <row r="100" spans="1:14" ht="13.5" customHeight="1">
      <c r="A100" s="251"/>
      <c r="B100" s="251"/>
      <c r="C100" s="251"/>
      <c r="D100" s="251"/>
      <c r="E100" s="251"/>
      <c r="F100" s="251"/>
      <c r="G100" s="251"/>
      <c r="H100" s="251"/>
      <c r="I100" s="251"/>
      <c r="J100" s="251"/>
      <c r="K100" s="251"/>
      <c r="L100" s="251"/>
      <c r="M100" s="251"/>
      <c r="N100" s="251"/>
    </row>
  </sheetData>
  <mergeCells count="15">
    <mergeCell ref="L6:L7"/>
    <mergeCell ref="M6:M7"/>
    <mergeCell ref="N6:N7"/>
    <mergeCell ref="B20:E20"/>
    <mergeCell ref="A1:N1"/>
    <mergeCell ref="A2:N2"/>
    <mergeCell ref="A3:N3"/>
    <mergeCell ref="A4:N4"/>
    <mergeCell ref="A6:A7"/>
    <mergeCell ref="B6:B7"/>
    <mergeCell ref="C6:C7"/>
    <mergeCell ref="D6:D7"/>
    <mergeCell ref="E6:E7"/>
    <mergeCell ref="F6:J6"/>
    <mergeCell ref="K6:K7"/>
  </mergeCells>
  <printOptions horizontalCentered="1"/>
  <pageMargins left="0.11811023622047245" right="0.11811023622047245" top="0.59055118110236227" bottom="0.98425196850393704" header="0" footer="0"/>
  <pageSetup paperSize="9" scale="77" orientation="landscape"/>
  <headerFooter>
    <oddFooter>&amp;L   URC Construction (P) Ltd    Project Manager &amp;COBCC Limited Project Manager Heritage Division&amp;ROBCC Limited Senior Project Manager Heritage Division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00"/>
  <sheetViews>
    <sheetView showGridLines="0" workbookViewId="0"/>
  </sheetViews>
  <sheetFormatPr defaultColWidth="14.453125" defaultRowHeight="15" customHeight="1"/>
  <cols>
    <col min="1" max="1" width="3.7265625" customWidth="1"/>
    <col min="2" max="2" width="15.7265625" customWidth="1"/>
    <col min="3" max="3" width="4.26953125" customWidth="1"/>
    <col min="4" max="6" width="10.7265625" customWidth="1"/>
    <col min="7" max="9" width="9.08984375" customWidth="1"/>
    <col min="10" max="12" width="14.7265625" customWidth="1"/>
    <col min="13" max="13" width="9.08984375" customWidth="1"/>
    <col min="14" max="16" width="14.7265625" customWidth="1"/>
    <col min="17" max="17" width="17.7265625" customWidth="1"/>
  </cols>
  <sheetData>
    <row r="1" spans="1:17" ht="14.25" customHeight="1">
      <c r="A1" s="2"/>
      <c r="B1" s="224"/>
      <c r="C1" s="224"/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"/>
    </row>
    <row r="2" spans="1:17" ht="15.75" customHeight="1">
      <c r="A2" s="397" t="s">
        <v>446</v>
      </c>
      <c r="B2" s="345"/>
      <c r="C2" s="345"/>
      <c r="D2" s="345"/>
      <c r="E2" s="345"/>
      <c r="F2" s="345"/>
      <c r="G2" s="345"/>
      <c r="H2" s="345"/>
      <c r="I2" s="345"/>
      <c r="J2" s="345"/>
      <c r="K2" s="345"/>
      <c r="L2" s="345"/>
      <c r="M2" s="345"/>
      <c r="N2" s="345"/>
      <c r="O2" s="345"/>
      <c r="P2" s="345"/>
      <c r="Q2" s="345"/>
    </row>
    <row r="3" spans="1:17" ht="15.75" customHeight="1">
      <c r="A3" s="397" t="s">
        <v>447</v>
      </c>
      <c r="B3" s="345"/>
      <c r="C3" s="345"/>
      <c r="D3" s="345"/>
      <c r="E3" s="345"/>
      <c r="F3" s="345"/>
      <c r="G3" s="345"/>
      <c r="H3" s="345"/>
      <c r="I3" s="345"/>
      <c r="J3" s="345"/>
      <c r="K3" s="345"/>
      <c r="L3" s="345"/>
      <c r="M3" s="345"/>
      <c r="N3" s="345"/>
      <c r="O3" s="345"/>
      <c r="P3" s="345"/>
      <c r="Q3" s="345"/>
    </row>
    <row r="4" spans="1:17" ht="15.75" customHeight="1">
      <c r="A4" s="397" t="s">
        <v>448</v>
      </c>
      <c r="B4" s="345"/>
      <c r="C4" s="345"/>
      <c r="D4" s="345"/>
      <c r="E4" s="345"/>
      <c r="F4" s="345"/>
      <c r="G4" s="345"/>
      <c r="H4" s="345"/>
      <c r="I4" s="345"/>
      <c r="J4" s="345"/>
      <c r="K4" s="345"/>
      <c r="L4" s="345"/>
      <c r="M4" s="345"/>
      <c r="N4" s="345"/>
      <c r="O4" s="345"/>
      <c r="P4" s="345"/>
      <c r="Q4" s="345"/>
    </row>
    <row r="5" spans="1:17" ht="4.5" customHeight="1">
      <c r="A5" s="398"/>
      <c r="B5" s="345"/>
      <c r="C5" s="345"/>
      <c r="D5" s="345"/>
      <c r="E5" s="345"/>
      <c r="F5" s="345"/>
      <c r="G5" s="345"/>
      <c r="H5" s="345"/>
      <c r="I5" s="345"/>
      <c r="J5" s="345"/>
      <c r="K5" s="345"/>
      <c r="L5" s="345"/>
      <c r="M5" s="345"/>
      <c r="N5" s="345"/>
      <c r="O5" s="345"/>
      <c r="P5" s="345"/>
      <c r="Q5" s="2"/>
    </row>
    <row r="6" spans="1:17" ht="19.5" customHeight="1">
      <c r="A6" s="399" t="s">
        <v>501</v>
      </c>
      <c r="B6" s="337"/>
      <c r="C6" s="337"/>
      <c r="D6" s="337"/>
      <c r="E6" s="337"/>
      <c r="F6" s="337"/>
      <c r="G6" s="337"/>
      <c r="H6" s="337"/>
      <c r="I6" s="337"/>
      <c r="J6" s="337"/>
      <c r="K6" s="337"/>
      <c r="L6" s="337"/>
      <c r="M6" s="337"/>
      <c r="N6" s="337"/>
      <c r="O6" s="338"/>
      <c r="P6" s="400" t="s">
        <v>427</v>
      </c>
      <c r="Q6" s="338"/>
    </row>
    <row r="7" spans="1:17" ht="4.5" customHeight="1">
      <c r="A7" s="278"/>
      <c r="B7" s="278"/>
      <c r="C7" s="27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"/>
    </row>
    <row r="8" spans="1:17" ht="25.5" customHeight="1">
      <c r="A8" s="393" t="s">
        <v>451</v>
      </c>
      <c r="B8" s="395" t="s">
        <v>502</v>
      </c>
      <c r="C8" s="395" t="s">
        <v>9</v>
      </c>
      <c r="D8" s="403" t="s">
        <v>503</v>
      </c>
      <c r="E8" s="364"/>
      <c r="F8" s="390"/>
      <c r="G8" s="389" t="s">
        <v>504</v>
      </c>
      <c r="H8" s="390"/>
      <c r="I8" s="389" t="s">
        <v>505</v>
      </c>
      <c r="J8" s="364"/>
      <c r="K8" s="364"/>
      <c r="L8" s="390"/>
      <c r="M8" s="389" t="s">
        <v>506</v>
      </c>
      <c r="N8" s="364"/>
      <c r="O8" s="364"/>
      <c r="P8" s="390"/>
      <c r="Q8" s="391" t="s">
        <v>14</v>
      </c>
    </row>
    <row r="9" spans="1:17" ht="43.5" customHeight="1">
      <c r="A9" s="394"/>
      <c r="B9" s="396"/>
      <c r="C9" s="396"/>
      <c r="D9" s="279" t="s">
        <v>507</v>
      </c>
      <c r="E9" s="279" t="s">
        <v>508</v>
      </c>
      <c r="F9" s="280" t="s">
        <v>509</v>
      </c>
      <c r="G9" s="281" t="s">
        <v>510</v>
      </c>
      <c r="H9" s="280" t="s">
        <v>511</v>
      </c>
      <c r="I9" s="282" t="s">
        <v>512</v>
      </c>
      <c r="J9" s="279" t="s">
        <v>513</v>
      </c>
      <c r="K9" s="279" t="s">
        <v>514</v>
      </c>
      <c r="L9" s="280" t="s">
        <v>515</v>
      </c>
      <c r="M9" s="282" t="s">
        <v>516</v>
      </c>
      <c r="N9" s="279" t="s">
        <v>517</v>
      </c>
      <c r="O9" s="279" t="s">
        <v>518</v>
      </c>
      <c r="P9" s="280" t="s">
        <v>519</v>
      </c>
      <c r="Q9" s="392"/>
    </row>
    <row r="10" spans="1:17" ht="9.75" customHeight="1">
      <c r="A10" s="283"/>
      <c r="B10" s="284"/>
      <c r="C10" s="284"/>
      <c r="D10" s="285"/>
      <c r="E10" s="285"/>
      <c r="F10" s="286"/>
      <c r="G10" s="287"/>
      <c r="H10" s="286"/>
      <c r="I10" s="287"/>
      <c r="J10" s="285"/>
      <c r="K10" s="285"/>
      <c r="L10" s="286"/>
      <c r="M10" s="287"/>
      <c r="N10" s="285"/>
      <c r="O10" s="285"/>
      <c r="P10" s="286"/>
      <c r="Q10" s="288"/>
    </row>
    <row r="11" spans="1:17" ht="27.75" customHeight="1">
      <c r="A11" s="289">
        <v>1</v>
      </c>
      <c r="B11" s="290" t="s">
        <v>520</v>
      </c>
      <c r="C11" s="291" t="s">
        <v>198</v>
      </c>
      <c r="D11" s="240"/>
      <c r="E11" s="240">
        <f>'Concrete Pour Details'!E37</f>
        <v>51.5</v>
      </c>
      <c r="F11" s="292">
        <f t="shared" ref="F11:F12" si="0">D11+E11</f>
        <v>51.5</v>
      </c>
      <c r="G11" s="293">
        <f>ROUND((748.44/1616),2)</f>
        <v>0.46</v>
      </c>
      <c r="H11" s="292">
        <f>ROUND((1432.5/1597),2)</f>
        <v>0.9</v>
      </c>
      <c r="I11" s="294">
        <v>35</v>
      </c>
      <c r="J11" s="295">
        <f t="shared" ref="J11:J15" si="1">D11*G11*I11</f>
        <v>0</v>
      </c>
      <c r="K11" s="295">
        <f t="shared" ref="K11:K15" si="2">E11*G11*I11</f>
        <v>829.15000000000009</v>
      </c>
      <c r="L11" s="296">
        <f t="shared" ref="L11:L15" si="3">J11+K11</f>
        <v>829.15000000000009</v>
      </c>
      <c r="M11" s="294">
        <v>130</v>
      </c>
      <c r="N11" s="295">
        <f t="shared" ref="N11:N15" si="4">D11*H11*M11</f>
        <v>0</v>
      </c>
      <c r="O11" s="295">
        <f t="shared" ref="O11:O15" si="5">E11*H11*M11</f>
        <v>6025.5</v>
      </c>
      <c r="P11" s="296">
        <f t="shared" ref="P11:P15" si="6">N11+O11</f>
        <v>6025.5</v>
      </c>
      <c r="Q11" s="297"/>
    </row>
    <row r="12" spans="1:17" ht="27.75" customHeight="1">
      <c r="A12" s="289">
        <v>2</v>
      </c>
      <c r="B12" s="290" t="s">
        <v>521</v>
      </c>
      <c r="C12" s="291" t="s">
        <v>198</v>
      </c>
      <c r="D12" s="240"/>
      <c r="E12" s="240">
        <f>'Concrete Pour Details'!F37</f>
        <v>0</v>
      </c>
      <c r="F12" s="292">
        <f t="shared" si="0"/>
        <v>0</v>
      </c>
      <c r="G12" s="293">
        <f>ROUND((877.6/1616),2)</f>
        <v>0.54</v>
      </c>
      <c r="H12" s="292">
        <f>ROUND((1068.2/1597),2)</f>
        <v>0.67</v>
      </c>
      <c r="I12" s="294">
        <v>35</v>
      </c>
      <c r="J12" s="295">
        <f t="shared" si="1"/>
        <v>0</v>
      </c>
      <c r="K12" s="295">
        <f t="shared" si="2"/>
        <v>0</v>
      </c>
      <c r="L12" s="296">
        <f t="shared" si="3"/>
        <v>0</v>
      </c>
      <c r="M12" s="294">
        <v>130</v>
      </c>
      <c r="N12" s="295">
        <f t="shared" si="4"/>
        <v>0</v>
      </c>
      <c r="O12" s="295">
        <f t="shared" si="5"/>
        <v>0</v>
      </c>
      <c r="P12" s="296">
        <f t="shared" si="6"/>
        <v>0</v>
      </c>
      <c r="Q12" s="298"/>
    </row>
    <row r="13" spans="1:17" ht="27.75" customHeight="1">
      <c r="A13" s="289">
        <v>3</v>
      </c>
      <c r="B13" s="290" t="s">
        <v>522</v>
      </c>
      <c r="C13" s="291" t="s">
        <v>198</v>
      </c>
      <c r="D13" s="240"/>
      <c r="E13" s="240">
        <f>'Concrete Pour Details'!G37</f>
        <v>0</v>
      </c>
      <c r="F13" s="292"/>
      <c r="G13" s="293">
        <f>ROUND((110.5*(342/50)/1616),2)</f>
        <v>0.47</v>
      </c>
      <c r="H13" s="292">
        <f>ROUND((172*(342/50)/1597),2)</f>
        <v>0.74</v>
      </c>
      <c r="I13" s="294">
        <v>35</v>
      </c>
      <c r="J13" s="295">
        <f t="shared" si="1"/>
        <v>0</v>
      </c>
      <c r="K13" s="295">
        <f t="shared" si="2"/>
        <v>0</v>
      </c>
      <c r="L13" s="296">
        <f t="shared" si="3"/>
        <v>0</v>
      </c>
      <c r="M13" s="294">
        <v>130</v>
      </c>
      <c r="N13" s="295">
        <f t="shared" si="4"/>
        <v>0</v>
      </c>
      <c r="O13" s="295">
        <f t="shared" si="5"/>
        <v>0</v>
      </c>
      <c r="P13" s="296">
        <f t="shared" si="6"/>
        <v>0</v>
      </c>
      <c r="Q13" s="298"/>
    </row>
    <row r="14" spans="1:17" ht="27.75" customHeight="1">
      <c r="A14" s="289">
        <v>4</v>
      </c>
      <c r="B14" s="290" t="s">
        <v>523</v>
      </c>
      <c r="C14" s="291" t="s">
        <v>198</v>
      </c>
      <c r="D14" s="240"/>
      <c r="E14" s="240">
        <f>'Concrete Pour Details'!H37</f>
        <v>169.5</v>
      </c>
      <c r="F14" s="292">
        <f t="shared" ref="F14:F15" si="7">D14+E14</f>
        <v>169.5</v>
      </c>
      <c r="G14" s="293">
        <f>ROUND((101*(386/50)/1616),2)</f>
        <v>0.48</v>
      </c>
      <c r="H14" s="292">
        <f>ROUND((143*(386/50)/1597),2)</f>
        <v>0.69</v>
      </c>
      <c r="I14" s="294">
        <v>35</v>
      </c>
      <c r="J14" s="295">
        <f t="shared" si="1"/>
        <v>0</v>
      </c>
      <c r="K14" s="295">
        <f t="shared" si="2"/>
        <v>2847.6</v>
      </c>
      <c r="L14" s="296">
        <f t="shared" si="3"/>
        <v>2847.6</v>
      </c>
      <c r="M14" s="294">
        <v>130</v>
      </c>
      <c r="N14" s="295">
        <f t="shared" si="4"/>
        <v>0</v>
      </c>
      <c r="O14" s="295">
        <f t="shared" si="5"/>
        <v>15204.149999999998</v>
      </c>
      <c r="P14" s="296">
        <f t="shared" si="6"/>
        <v>15204.149999999998</v>
      </c>
      <c r="Q14" s="298"/>
    </row>
    <row r="15" spans="1:17" ht="27.75" customHeight="1">
      <c r="A15" s="289">
        <v>5</v>
      </c>
      <c r="B15" s="290" t="s">
        <v>524</v>
      </c>
      <c r="C15" s="291" t="s">
        <v>198</v>
      </c>
      <c r="D15" s="240"/>
      <c r="E15" s="240">
        <f>'Concrete Pour Details'!I37</f>
        <v>0</v>
      </c>
      <c r="F15" s="292">
        <f t="shared" si="7"/>
        <v>0</v>
      </c>
      <c r="G15" s="293">
        <f>ROUND((86.5*(431/50)/1616),2)</f>
        <v>0.46</v>
      </c>
      <c r="H15" s="292">
        <f>ROUND((126.5*(431/50)/1597),2)</f>
        <v>0.68</v>
      </c>
      <c r="I15" s="294">
        <v>35</v>
      </c>
      <c r="J15" s="295">
        <f t="shared" si="1"/>
        <v>0</v>
      </c>
      <c r="K15" s="295">
        <f t="shared" si="2"/>
        <v>0</v>
      </c>
      <c r="L15" s="296">
        <f t="shared" si="3"/>
        <v>0</v>
      </c>
      <c r="M15" s="294">
        <v>130</v>
      </c>
      <c r="N15" s="295">
        <f t="shared" si="4"/>
        <v>0</v>
      </c>
      <c r="O15" s="295">
        <f t="shared" si="5"/>
        <v>0</v>
      </c>
      <c r="P15" s="296">
        <f t="shared" si="6"/>
        <v>0</v>
      </c>
      <c r="Q15" s="298"/>
    </row>
    <row r="16" spans="1:17" ht="9.75" customHeight="1">
      <c r="A16" s="299"/>
      <c r="B16" s="300"/>
      <c r="C16" s="300"/>
      <c r="D16" s="301"/>
      <c r="E16" s="301"/>
      <c r="F16" s="302"/>
      <c r="G16" s="303"/>
      <c r="H16" s="302"/>
      <c r="I16" s="303"/>
      <c r="J16" s="301"/>
      <c r="K16" s="301"/>
      <c r="L16" s="302"/>
      <c r="M16" s="303"/>
      <c r="N16" s="301"/>
      <c r="O16" s="301"/>
      <c r="P16" s="302"/>
      <c r="Q16" s="304"/>
    </row>
    <row r="17" spans="1:17" ht="30" customHeight="1">
      <c r="A17" s="401" t="s">
        <v>499</v>
      </c>
      <c r="B17" s="352"/>
      <c r="C17" s="402"/>
      <c r="D17" s="305">
        <f t="shared" ref="D17:F17" si="8">SUM(D11:D16)</f>
        <v>0</v>
      </c>
      <c r="E17" s="305">
        <f t="shared" si="8"/>
        <v>221</v>
      </c>
      <c r="F17" s="306">
        <f t="shared" si="8"/>
        <v>221</v>
      </c>
      <c r="G17" s="307"/>
      <c r="H17" s="308"/>
      <c r="I17" s="307"/>
      <c r="J17" s="309">
        <f t="shared" ref="J17:L17" si="9">SUM(J11:J16)</f>
        <v>0</v>
      </c>
      <c r="K17" s="305">
        <f t="shared" si="9"/>
        <v>3676.75</v>
      </c>
      <c r="L17" s="306">
        <f t="shared" si="9"/>
        <v>3676.75</v>
      </c>
      <c r="M17" s="307"/>
      <c r="N17" s="309">
        <f t="shared" ref="N17:P17" si="10">SUM(N11:N16)</f>
        <v>0</v>
      </c>
      <c r="O17" s="305">
        <f t="shared" si="10"/>
        <v>21229.649999999998</v>
      </c>
      <c r="P17" s="306">
        <f t="shared" si="10"/>
        <v>21229.649999999998</v>
      </c>
      <c r="Q17" s="310"/>
    </row>
    <row r="18" spans="1:17" ht="14.25" customHeight="1">
      <c r="A18" s="251"/>
      <c r="B18" s="252"/>
      <c r="C18" s="252"/>
      <c r="D18" s="251"/>
      <c r="E18" s="251"/>
      <c r="F18" s="251"/>
      <c r="G18" s="251"/>
      <c r="H18" s="251"/>
      <c r="I18" s="251"/>
      <c r="J18" s="251"/>
      <c r="K18" s="251"/>
      <c r="L18" s="251"/>
      <c r="M18" s="251"/>
      <c r="N18" s="251"/>
      <c r="O18" s="251"/>
      <c r="P18" s="251"/>
      <c r="Q18" s="2"/>
    </row>
    <row r="19" spans="1:17" ht="14.25" customHeight="1">
      <c r="A19" s="2"/>
      <c r="B19" s="224"/>
      <c r="C19" s="224"/>
      <c r="D19" s="255"/>
      <c r="E19" s="255"/>
      <c r="F19" s="255"/>
      <c r="G19" s="255"/>
      <c r="H19" s="255"/>
      <c r="I19" s="255"/>
      <c r="J19" s="255"/>
      <c r="K19" s="255"/>
      <c r="L19" s="255"/>
      <c r="M19" s="255"/>
      <c r="N19" s="255"/>
      <c r="O19" s="255"/>
      <c r="P19" s="255"/>
      <c r="Q19" s="2"/>
    </row>
    <row r="20" spans="1:17" ht="14.25" customHeight="1">
      <c r="A20" s="2"/>
      <c r="B20" s="224"/>
      <c r="C20" s="224"/>
      <c r="D20" s="225"/>
      <c r="E20" s="225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"/>
    </row>
    <row r="21" spans="1:17" ht="14.25" customHeight="1">
      <c r="A21" s="2"/>
      <c r="B21" s="224"/>
      <c r="C21" s="224"/>
      <c r="D21" s="225"/>
      <c r="E21" s="225"/>
      <c r="F21" s="225"/>
      <c r="G21" s="225"/>
      <c r="H21" s="225"/>
      <c r="I21" s="225"/>
      <c r="J21" s="225"/>
      <c r="K21" s="225"/>
      <c r="L21" s="225"/>
      <c r="M21" s="225"/>
      <c r="N21" s="225"/>
      <c r="O21" s="225"/>
      <c r="P21" s="225"/>
      <c r="Q21" s="2"/>
    </row>
    <row r="22" spans="1:17" ht="14.25" customHeight="1">
      <c r="A22" s="2"/>
      <c r="B22" s="224"/>
      <c r="C22" s="224"/>
      <c r="D22" s="225"/>
      <c r="E22" s="225"/>
      <c r="F22" s="225"/>
      <c r="G22" s="225"/>
      <c r="H22" s="225"/>
      <c r="I22" s="225"/>
      <c r="J22" s="225"/>
      <c r="K22" s="225"/>
      <c r="L22" s="225"/>
      <c r="M22" s="225"/>
      <c r="N22" s="225"/>
      <c r="O22" s="225"/>
      <c r="P22" s="225"/>
      <c r="Q22" s="2"/>
    </row>
    <row r="23" spans="1:17" ht="14.25" customHeight="1">
      <c r="A23" s="2"/>
      <c r="B23" s="224"/>
      <c r="C23" s="224"/>
      <c r="D23" s="225"/>
      <c r="E23" s="225"/>
      <c r="F23" s="225"/>
      <c r="G23" s="225"/>
      <c r="H23" s="225"/>
      <c r="I23" s="225"/>
      <c r="J23" s="225"/>
      <c r="K23" s="225"/>
      <c r="L23" s="225"/>
      <c r="M23" s="225"/>
      <c r="N23" s="225"/>
      <c r="O23" s="225"/>
      <c r="P23" s="225"/>
      <c r="Q23" s="2"/>
    </row>
    <row r="24" spans="1:17" ht="14.25" customHeight="1">
      <c r="A24" s="2"/>
      <c r="B24" s="224"/>
      <c r="C24" s="224"/>
      <c r="D24" s="225"/>
      <c r="E24" s="225"/>
      <c r="F24" s="225"/>
      <c r="G24" s="225"/>
      <c r="H24" s="225"/>
      <c r="I24" s="225"/>
      <c r="J24" s="225"/>
      <c r="K24" s="225"/>
      <c r="L24" s="225"/>
      <c r="M24" s="225"/>
      <c r="N24" s="225"/>
      <c r="O24" s="225"/>
      <c r="P24" s="225"/>
      <c r="Q24" s="2"/>
    </row>
    <row r="25" spans="1:17" ht="14.25" customHeight="1">
      <c r="A25" s="2"/>
      <c r="B25" s="256"/>
      <c r="C25" s="256"/>
      <c r="D25" s="256"/>
      <c r="E25" s="256"/>
      <c r="F25" s="225"/>
      <c r="G25" s="225"/>
      <c r="H25" s="225"/>
      <c r="I25" s="225"/>
      <c r="J25" s="225"/>
      <c r="K25" s="225"/>
      <c r="L25" s="225"/>
      <c r="M25" s="225"/>
      <c r="N25" s="225"/>
      <c r="O25" s="225"/>
      <c r="P25" s="225"/>
      <c r="Q25" s="226"/>
    </row>
    <row r="26" spans="1:17" ht="14.25" customHeight="1">
      <c r="A26" s="2"/>
      <c r="B26" s="256"/>
      <c r="C26" s="256"/>
      <c r="D26" s="256"/>
      <c r="E26" s="256"/>
      <c r="F26" s="225"/>
      <c r="G26" s="225"/>
      <c r="H26" s="225"/>
      <c r="I26" s="225"/>
      <c r="J26" s="225"/>
      <c r="K26" s="225"/>
      <c r="L26" s="225"/>
      <c r="M26" s="225"/>
      <c r="N26" s="225"/>
      <c r="O26" s="225"/>
      <c r="P26" s="225"/>
      <c r="Q26" s="226"/>
    </row>
    <row r="27" spans="1:17" ht="14.25" customHeight="1">
      <c r="A27" s="2"/>
      <c r="B27" s="256"/>
      <c r="C27" s="256"/>
      <c r="D27" s="256"/>
      <c r="E27" s="256"/>
      <c r="F27" s="225"/>
      <c r="G27" s="225"/>
      <c r="H27" s="225"/>
      <c r="I27" s="225"/>
      <c r="J27" s="225"/>
      <c r="K27" s="225"/>
      <c r="L27" s="225"/>
      <c r="M27" s="225"/>
      <c r="N27" s="225"/>
      <c r="O27" s="225"/>
      <c r="P27" s="225"/>
      <c r="Q27" s="226"/>
    </row>
    <row r="28" spans="1:17" ht="14.25" customHeight="1">
      <c r="A28" s="2"/>
      <c r="B28" s="256"/>
      <c r="C28" s="256"/>
      <c r="D28" s="256"/>
      <c r="E28" s="256"/>
      <c r="F28" s="225"/>
      <c r="G28" s="225"/>
      <c r="H28" s="225"/>
      <c r="I28" s="225"/>
      <c r="J28" s="225"/>
      <c r="K28" s="225"/>
      <c r="L28" s="225"/>
      <c r="M28" s="225"/>
      <c r="N28" s="225"/>
      <c r="O28" s="225"/>
      <c r="P28" s="225"/>
      <c r="Q28" s="226"/>
    </row>
    <row r="29" spans="1:17" ht="14.25" customHeight="1">
      <c r="A29" s="2"/>
      <c r="B29" s="256"/>
      <c r="C29" s="256"/>
      <c r="D29" s="256"/>
      <c r="E29" s="256"/>
      <c r="F29" s="225"/>
      <c r="G29" s="225"/>
      <c r="H29" s="225"/>
      <c r="I29" s="225"/>
      <c r="J29" s="225"/>
      <c r="K29" s="225"/>
      <c r="L29" s="225"/>
      <c r="M29" s="225"/>
      <c r="N29" s="225"/>
      <c r="O29" s="225"/>
      <c r="P29" s="225"/>
      <c r="Q29" s="226"/>
    </row>
    <row r="30" spans="1:17" ht="14.25" customHeight="1">
      <c r="A30" s="2"/>
      <c r="B30" s="256"/>
      <c r="C30" s="256"/>
      <c r="D30" s="256"/>
      <c r="E30" s="256"/>
      <c r="F30" s="225"/>
      <c r="G30" s="225"/>
      <c r="H30" s="225"/>
      <c r="I30" s="225"/>
      <c r="J30" s="225"/>
      <c r="K30" s="225"/>
      <c r="L30" s="225"/>
      <c r="M30" s="225"/>
      <c r="N30" s="225"/>
      <c r="O30" s="225"/>
      <c r="P30" s="225"/>
      <c r="Q30" s="226"/>
    </row>
    <row r="31" spans="1:17" ht="14.25" customHeight="1">
      <c r="A31" s="2"/>
      <c r="B31" s="256"/>
      <c r="C31" s="256"/>
      <c r="D31" s="256"/>
      <c r="E31" s="256"/>
      <c r="F31" s="225"/>
      <c r="G31" s="225"/>
      <c r="H31" s="225"/>
      <c r="I31" s="225"/>
      <c r="J31" s="225"/>
      <c r="K31" s="225"/>
      <c r="L31" s="225"/>
      <c r="M31" s="225"/>
      <c r="N31" s="225"/>
      <c r="O31" s="225"/>
      <c r="P31" s="225"/>
      <c r="Q31" s="226"/>
    </row>
    <row r="32" spans="1:17" ht="14.25" customHeight="1">
      <c r="A32" s="2"/>
      <c r="B32" s="256"/>
      <c r="C32" s="256"/>
      <c r="D32" s="256"/>
      <c r="E32" s="256"/>
      <c r="F32" s="225"/>
      <c r="G32" s="225"/>
      <c r="H32" s="225"/>
      <c r="I32" s="225"/>
      <c r="J32" s="225"/>
      <c r="K32" s="225"/>
      <c r="L32" s="225"/>
      <c r="M32" s="225"/>
      <c r="N32" s="225"/>
      <c r="O32" s="225"/>
      <c r="P32" s="225"/>
      <c r="Q32" s="226"/>
    </row>
    <row r="33" spans="1:17" ht="14.25" customHeight="1">
      <c r="A33" s="2"/>
      <c r="B33" s="256"/>
      <c r="C33" s="256"/>
      <c r="D33" s="256"/>
      <c r="E33" s="256"/>
      <c r="F33" s="225"/>
      <c r="G33" s="225"/>
      <c r="H33" s="225"/>
      <c r="I33" s="225"/>
      <c r="J33" s="225"/>
      <c r="K33" s="225"/>
      <c r="L33" s="225"/>
      <c r="M33" s="225"/>
      <c r="N33" s="225"/>
      <c r="O33" s="225"/>
      <c r="P33" s="225"/>
      <c r="Q33" s="226"/>
    </row>
    <row r="34" spans="1:17" ht="14.25" customHeight="1">
      <c r="A34" s="2"/>
      <c r="B34" s="256"/>
      <c r="C34" s="256"/>
      <c r="D34" s="256"/>
      <c r="E34" s="256"/>
      <c r="F34" s="225"/>
      <c r="G34" s="225"/>
      <c r="H34" s="225"/>
      <c r="I34" s="225"/>
      <c r="J34" s="225"/>
      <c r="K34" s="225"/>
      <c r="L34" s="225"/>
      <c r="M34" s="225"/>
      <c r="N34" s="225"/>
      <c r="O34" s="225"/>
      <c r="P34" s="225"/>
      <c r="Q34" s="226"/>
    </row>
    <row r="35" spans="1:17" ht="14.25" customHeight="1">
      <c r="A35" s="2"/>
      <c r="B35" s="224"/>
      <c r="C35" s="224"/>
      <c r="D35" s="225"/>
      <c r="E35" s="225"/>
      <c r="F35" s="225"/>
      <c r="G35" s="225"/>
      <c r="H35" s="225"/>
      <c r="I35" s="225"/>
      <c r="J35" s="225"/>
      <c r="K35" s="225"/>
      <c r="L35" s="225"/>
      <c r="M35" s="225"/>
      <c r="N35" s="225"/>
      <c r="O35" s="225"/>
      <c r="P35" s="225"/>
      <c r="Q35" s="2"/>
    </row>
    <row r="36" spans="1:17" ht="14.25" customHeight="1">
      <c r="A36" s="2"/>
      <c r="B36" s="224"/>
      <c r="C36" s="224"/>
      <c r="D36" s="224"/>
      <c r="E36" s="224"/>
      <c r="F36" s="225"/>
      <c r="G36" s="225"/>
      <c r="H36" s="225"/>
      <c r="I36" s="225"/>
      <c r="J36" s="225"/>
      <c r="K36" s="225"/>
      <c r="L36" s="225"/>
      <c r="M36" s="225"/>
      <c r="N36" s="225"/>
      <c r="O36" s="225"/>
      <c r="P36" s="225"/>
      <c r="Q36" s="226"/>
    </row>
    <row r="37" spans="1:17" ht="14.25" customHeight="1">
      <c r="A37" s="2"/>
      <c r="B37" s="256"/>
      <c r="C37" s="256"/>
      <c r="D37" s="256"/>
      <c r="E37" s="256"/>
      <c r="F37" s="225"/>
      <c r="G37" s="225"/>
      <c r="H37" s="225"/>
      <c r="I37" s="225"/>
      <c r="J37" s="225"/>
      <c r="K37" s="225"/>
      <c r="L37" s="225"/>
      <c r="M37" s="225"/>
      <c r="N37" s="225"/>
      <c r="O37" s="225"/>
      <c r="P37" s="225"/>
      <c r="Q37" s="226"/>
    </row>
    <row r="38" spans="1:17" ht="14.25" customHeight="1">
      <c r="A38" s="2"/>
      <c r="B38" s="224"/>
      <c r="C38" s="224"/>
      <c r="D38" s="225"/>
      <c r="E38" s="225"/>
      <c r="F38" s="225"/>
      <c r="G38" s="225"/>
      <c r="H38" s="225"/>
      <c r="I38" s="225"/>
      <c r="J38" s="225"/>
      <c r="K38" s="225"/>
      <c r="L38" s="225"/>
      <c r="M38" s="225"/>
      <c r="N38" s="225"/>
      <c r="O38" s="225"/>
      <c r="P38" s="225"/>
      <c r="Q38" s="2"/>
    </row>
    <row r="39" spans="1:17" ht="14.25" customHeight="1">
      <c r="A39" s="2"/>
      <c r="B39" s="224"/>
      <c r="C39" s="224"/>
      <c r="D39" s="225"/>
      <c r="E39" s="225"/>
      <c r="F39" s="225"/>
      <c r="G39" s="225"/>
      <c r="H39" s="225"/>
      <c r="I39" s="225"/>
      <c r="J39" s="225"/>
      <c r="K39" s="225"/>
      <c r="L39" s="225"/>
      <c r="M39" s="225"/>
      <c r="N39" s="225"/>
      <c r="O39" s="225"/>
      <c r="P39" s="225"/>
      <c r="Q39" s="2"/>
    </row>
    <row r="40" spans="1:17" ht="14.25" customHeight="1">
      <c r="A40" s="2"/>
      <c r="B40" s="224"/>
      <c r="C40" s="224"/>
      <c r="D40" s="225"/>
      <c r="E40" s="225"/>
      <c r="F40" s="225"/>
      <c r="G40" s="225"/>
      <c r="H40" s="225"/>
      <c r="I40" s="225"/>
      <c r="J40" s="225"/>
      <c r="K40" s="225"/>
      <c r="L40" s="225"/>
      <c r="M40" s="225"/>
      <c r="N40" s="225"/>
      <c r="O40" s="225"/>
      <c r="P40" s="225"/>
      <c r="Q40" s="2"/>
    </row>
    <row r="41" spans="1:17" ht="14.25" customHeight="1">
      <c r="A41" s="2"/>
      <c r="B41" s="224"/>
      <c r="C41" s="224"/>
      <c r="D41" s="225"/>
      <c r="E41" s="225"/>
      <c r="F41" s="225"/>
      <c r="G41" s="225"/>
      <c r="H41" s="225"/>
      <c r="I41" s="225"/>
      <c r="J41" s="225"/>
      <c r="K41" s="225"/>
      <c r="L41" s="225"/>
      <c r="M41" s="225"/>
      <c r="N41" s="225"/>
      <c r="O41" s="225"/>
      <c r="P41" s="225"/>
      <c r="Q41" s="2"/>
    </row>
    <row r="42" spans="1:17" ht="14.25" customHeight="1">
      <c r="A42" s="2"/>
      <c r="B42" s="224"/>
      <c r="C42" s="224"/>
      <c r="D42" s="225"/>
      <c r="E42" s="225"/>
      <c r="F42" s="225"/>
      <c r="G42" s="225"/>
      <c r="H42" s="225"/>
      <c r="I42" s="225"/>
      <c r="J42" s="225"/>
      <c r="K42" s="225"/>
      <c r="L42" s="225"/>
      <c r="M42" s="225"/>
      <c r="N42" s="225"/>
      <c r="O42" s="225"/>
      <c r="P42" s="225"/>
      <c r="Q42" s="2"/>
    </row>
    <row r="43" spans="1:17" ht="14.25" customHeight="1">
      <c r="A43" s="2"/>
      <c r="B43" s="224"/>
      <c r="C43" s="224"/>
      <c r="D43" s="225"/>
      <c r="E43" s="225"/>
      <c r="F43" s="225"/>
      <c r="G43" s="225"/>
      <c r="H43" s="225"/>
      <c r="I43" s="225"/>
      <c r="J43" s="225"/>
      <c r="K43" s="225"/>
      <c r="L43" s="225"/>
      <c r="M43" s="225"/>
      <c r="N43" s="225"/>
      <c r="O43" s="225"/>
      <c r="P43" s="225"/>
      <c r="Q43" s="2"/>
    </row>
    <row r="44" spans="1:17" ht="14.25" customHeight="1">
      <c r="A44" s="2"/>
      <c r="B44" s="224"/>
      <c r="C44" s="224"/>
      <c r="D44" s="225"/>
      <c r="E44" s="225"/>
      <c r="F44" s="225"/>
      <c r="G44" s="225"/>
      <c r="H44" s="225"/>
      <c r="I44" s="225"/>
      <c r="J44" s="225"/>
      <c r="K44" s="225"/>
      <c r="L44" s="225"/>
      <c r="M44" s="225"/>
      <c r="N44" s="225"/>
      <c r="O44" s="225"/>
      <c r="P44" s="225"/>
      <c r="Q44" s="2"/>
    </row>
    <row r="45" spans="1:17" ht="14.25" customHeight="1">
      <c r="A45" s="2"/>
      <c r="B45" s="224"/>
      <c r="C45" s="224"/>
      <c r="D45" s="225"/>
      <c r="E45" s="225"/>
      <c r="F45" s="225"/>
      <c r="G45" s="225"/>
      <c r="H45" s="225"/>
      <c r="I45" s="225"/>
      <c r="J45" s="225"/>
      <c r="K45" s="225"/>
      <c r="L45" s="225"/>
      <c r="M45" s="225"/>
      <c r="N45" s="225"/>
      <c r="O45" s="225"/>
      <c r="P45" s="225"/>
      <c r="Q45" s="2"/>
    </row>
    <row r="46" spans="1:17" ht="14.25" customHeight="1">
      <c r="A46" s="2"/>
      <c r="B46" s="224"/>
      <c r="C46" s="224"/>
      <c r="D46" s="225"/>
      <c r="E46" s="225"/>
      <c r="F46" s="225"/>
      <c r="G46" s="225"/>
      <c r="H46" s="225"/>
      <c r="I46" s="225"/>
      <c r="J46" s="225"/>
      <c r="K46" s="225"/>
      <c r="L46" s="225"/>
      <c r="M46" s="225"/>
      <c r="N46" s="225"/>
      <c r="O46" s="225"/>
      <c r="P46" s="225"/>
      <c r="Q46" s="2"/>
    </row>
    <row r="47" spans="1:17" ht="14.25" customHeight="1">
      <c r="A47" s="2"/>
      <c r="B47" s="224"/>
      <c r="C47" s="224"/>
      <c r="D47" s="225"/>
      <c r="E47" s="225"/>
      <c r="F47" s="225"/>
      <c r="G47" s="225"/>
      <c r="H47" s="225"/>
      <c r="I47" s="225"/>
      <c r="J47" s="225"/>
      <c r="K47" s="225"/>
      <c r="L47" s="225"/>
      <c r="M47" s="225"/>
      <c r="N47" s="225"/>
      <c r="O47" s="225"/>
      <c r="P47" s="225"/>
      <c r="Q47" s="2"/>
    </row>
    <row r="48" spans="1:17" ht="14.25" customHeight="1">
      <c r="A48" s="2"/>
      <c r="B48" s="224"/>
      <c r="C48" s="224"/>
      <c r="D48" s="225"/>
      <c r="E48" s="225"/>
      <c r="F48" s="225"/>
      <c r="G48" s="225"/>
      <c r="H48" s="225"/>
      <c r="I48" s="225"/>
      <c r="J48" s="225"/>
      <c r="K48" s="225"/>
      <c r="L48" s="225"/>
      <c r="M48" s="225"/>
      <c r="N48" s="225"/>
      <c r="O48" s="225"/>
      <c r="P48" s="225"/>
      <c r="Q48" s="2"/>
    </row>
    <row r="49" spans="1:17" ht="14.25" customHeight="1">
      <c r="A49" s="2"/>
      <c r="B49" s="224"/>
      <c r="C49" s="224"/>
      <c r="D49" s="225"/>
      <c r="E49" s="225"/>
      <c r="F49" s="225"/>
      <c r="G49" s="225"/>
      <c r="H49" s="225"/>
      <c r="I49" s="225"/>
      <c r="J49" s="225"/>
      <c r="K49" s="225"/>
      <c r="L49" s="225"/>
      <c r="M49" s="225"/>
      <c r="N49" s="225"/>
      <c r="O49" s="225"/>
      <c r="P49" s="225"/>
      <c r="Q49" s="2"/>
    </row>
    <row r="50" spans="1:17" ht="14.25" customHeight="1">
      <c r="A50" s="2"/>
      <c r="B50" s="224"/>
      <c r="C50" s="224"/>
      <c r="D50" s="225"/>
      <c r="E50" s="225"/>
      <c r="F50" s="225"/>
      <c r="G50" s="225"/>
      <c r="H50" s="225"/>
      <c r="I50" s="225"/>
      <c r="J50" s="225"/>
      <c r="K50" s="225"/>
      <c r="L50" s="225"/>
      <c r="M50" s="225"/>
      <c r="N50" s="225"/>
      <c r="O50" s="225"/>
      <c r="P50" s="225"/>
      <c r="Q50" s="2"/>
    </row>
    <row r="51" spans="1:17" ht="14.25" customHeight="1">
      <c r="A51" s="2"/>
      <c r="B51" s="224"/>
      <c r="C51" s="224"/>
      <c r="D51" s="225"/>
      <c r="E51" s="225"/>
      <c r="F51" s="225"/>
      <c r="G51" s="225"/>
      <c r="H51" s="225"/>
      <c r="I51" s="225"/>
      <c r="J51" s="225"/>
      <c r="K51" s="225"/>
      <c r="L51" s="225"/>
      <c r="M51" s="225"/>
      <c r="N51" s="225"/>
      <c r="O51" s="225"/>
      <c r="P51" s="225"/>
      <c r="Q51" s="2"/>
    </row>
    <row r="52" spans="1:17" ht="14.25" customHeight="1">
      <c r="A52" s="2"/>
      <c r="B52" s="224"/>
      <c r="C52" s="224"/>
      <c r="D52" s="225"/>
      <c r="E52" s="225"/>
      <c r="F52" s="225"/>
      <c r="G52" s="225"/>
      <c r="H52" s="225"/>
      <c r="I52" s="225"/>
      <c r="J52" s="225"/>
      <c r="K52" s="225"/>
      <c r="L52" s="225"/>
      <c r="M52" s="225"/>
      <c r="N52" s="225"/>
      <c r="O52" s="225"/>
      <c r="P52" s="225"/>
      <c r="Q52" s="2"/>
    </row>
    <row r="53" spans="1:17" ht="14.25" customHeight="1">
      <c r="A53" s="2"/>
      <c r="B53" s="224"/>
      <c r="C53" s="224"/>
      <c r="D53" s="225"/>
      <c r="E53" s="225"/>
      <c r="F53" s="225"/>
      <c r="G53" s="225"/>
      <c r="H53" s="225"/>
      <c r="I53" s="225"/>
      <c r="J53" s="225"/>
      <c r="K53" s="225"/>
      <c r="L53" s="225"/>
      <c r="M53" s="225"/>
      <c r="N53" s="225"/>
      <c r="O53" s="225"/>
      <c r="P53" s="225"/>
      <c r="Q53" s="2"/>
    </row>
    <row r="54" spans="1:17" ht="14.25" customHeight="1">
      <c r="A54" s="2"/>
      <c r="B54" s="224"/>
      <c r="C54" s="224"/>
      <c r="D54" s="225"/>
      <c r="E54" s="225"/>
      <c r="F54" s="225"/>
      <c r="G54" s="225"/>
      <c r="H54" s="225"/>
      <c r="I54" s="225"/>
      <c r="J54" s="225"/>
      <c r="K54" s="225"/>
      <c r="L54" s="225"/>
      <c r="M54" s="225"/>
      <c r="N54" s="225"/>
      <c r="O54" s="225"/>
      <c r="P54" s="225"/>
      <c r="Q54" s="2"/>
    </row>
    <row r="55" spans="1:17" ht="14.25" customHeight="1">
      <c r="A55" s="2"/>
      <c r="B55" s="224"/>
      <c r="C55" s="224"/>
      <c r="D55" s="225"/>
      <c r="E55" s="225"/>
      <c r="F55" s="225"/>
      <c r="G55" s="225"/>
      <c r="H55" s="225"/>
      <c r="I55" s="225"/>
      <c r="J55" s="225"/>
      <c r="K55" s="225"/>
      <c r="L55" s="225"/>
      <c r="M55" s="225"/>
      <c r="N55" s="225"/>
      <c r="O55" s="225"/>
      <c r="P55" s="225"/>
      <c r="Q55" s="2"/>
    </row>
    <row r="56" spans="1:17" ht="14.25" customHeight="1">
      <c r="A56" s="2"/>
      <c r="B56" s="224"/>
      <c r="C56" s="224"/>
      <c r="D56" s="225"/>
      <c r="E56" s="225"/>
      <c r="F56" s="225"/>
      <c r="G56" s="225"/>
      <c r="H56" s="225"/>
      <c r="I56" s="225"/>
      <c r="J56" s="225"/>
      <c r="K56" s="225"/>
      <c r="L56" s="225"/>
      <c r="M56" s="225"/>
      <c r="N56" s="225"/>
      <c r="O56" s="225"/>
      <c r="P56" s="225"/>
      <c r="Q56" s="2"/>
    </row>
    <row r="57" spans="1:17" ht="14.25" customHeight="1">
      <c r="A57" s="2"/>
      <c r="B57" s="224"/>
      <c r="C57" s="224"/>
      <c r="D57" s="225"/>
      <c r="E57" s="225"/>
      <c r="F57" s="225"/>
      <c r="G57" s="225"/>
      <c r="H57" s="225"/>
      <c r="I57" s="225"/>
      <c r="J57" s="225"/>
      <c r="K57" s="225"/>
      <c r="L57" s="225"/>
      <c r="M57" s="225"/>
      <c r="N57" s="225"/>
      <c r="O57" s="225"/>
      <c r="P57" s="225"/>
      <c r="Q57" s="2"/>
    </row>
    <row r="58" spans="1:17" ht="14.25" customHeight="1">
      <c r="A58" s="2"/>
      <c r="B58" s="224"/>
      <c r="C58" s="224"/>
      <c r="D58" s="225"/>
      <c r="E58" s="225"/>
      <c r="F58" s="225"/>
      <c r="G58" s="225"/>
      <c r="H58" s="225"/>
      <c r="I58" s="225"/>
      <c r="J58" s="225"/>
      <c r="K58" s="225"/>
      <c r="L58" s="225"/>
      <c r="M58" s="225"/>
      <c r="N58" s="225"/>
      <c r="O58" s="225"/>
      <c r="P58" s="225"/>
      <c r="Q58" s="2"/>
    </row>
    <row r="59" spans="1:17" ht="14.25" customHeight="1">
      <c r="A59" s="2"/>
      <c r="B59" s="224"/>
      <c r="C59" s="224"/>
      <c r="D59" s="225"/>
      <c r="E59" s="225"/>
      <c r="F59" s="225"/>
      <c r="G59" s="225"/>
      <c r="H59" s="225"/>
      <c r="I59" s="225"/>
      <c r="J59" s="225"/>
      <c r="K59" s="225"/>
      <c r="L59" s="225"/>
      <c r="M59" s="225"/>
      <c r="N59" s="225"/>
      <c r="O59" s="225"/>
      <c r="P59" s="225"/>
      <c r="Q59" s="2"/>
    </row>
    <row r="60" spans="1:17" ht="14.25" customHeight="1">
      <c r="A60" s="2"/>
      <c r="B60" s="224"/>
      <c r="C60" s="224"/>
      <c r="D60" s="225"/>
      <c r="E60" s="225"/>
      <c r="F60" s="225"/>
      <c r="G60" s="225"/>
      <c r="H60" s="225"/>
      <c r="I60" s="225"/>
      <c r="J60" s="225"/>
      <c r="K60" s="225"/>
      <c r="L60" s="225"/>
      <c r="M60" s="225"/>
      <c r="N60" s="225"/>
      <c r="O60" s="225"/>
      <c r="P60" s="225"/>
      <c r="Q60" s="2"/>
    </row>
    <row r="61" spans="1:17" ht="14.25" customHeight="1">
      <c r="A61" s="2"/>
      <c r="B61" s="224"/>
      <c r="C61" s="224"/>
      <c r="D61" s="225"/>
      <c r="E61" s="225"/>
      <c r="F61" s="225"/>
      <c r="G61" s="225"/>
      <c r="H61" s="225"/>
      <c r="I61" s="225"/>
      <c r="J61" s="225"/>
      <c r="K61" s="225"/>
      <c r="L61" s="225"/>
      <c r="M61" s="225"/>
      <c r="N61" s="225"/>
      <c r="O61" s="225"/>
      <c r="P61" s="225"/>
      <c r="Q61" s="2"/>
    </row>
    <row r="62" spans="1:17" ht="14.25" customHeight="1">
      <c r="A62" s="2"/>
      <c r="B62" s="224"/>
      <c r="C62" s="224"/>
      <c r="D62" s="225"/>
      <c r="E62" s="225"/>
      <c r="F62" s="225"/>
      <c r="G62" s="225"/>
      <c r="H62" s="225"/>
      <c r="I62" s="225"/>
      <c r="J62" s="225"/>
      <c r="K62" s="225"/>
      <c r="L62" s="225"/>
      <c r="M62" s="225"/>
      <c r="N62" s="225"/>
      <c r="O62" s="225"/>
      <c r="P62" s="225"/>
      <c r="Q62" s="2"/>
    </row>
    <row r="63" spans="1:17" ht="14.25" customHeight="1">
      <c r="A63" s="2"/>
      <c r="B63" s="224"/>
      <c r="C63" s="224"/>
      <c r="D63" s="225"/>
      <c r="E63" s="225"/>
      <c r="F63" s="225"/>
      <c r="G63" s="225"/>
      <c r="H63" s="225"/>
      <c r="I63" s="225"/>
      <c r="J63" s="225"/>
      <c r="K63" s="225"/>
      <c r="L63" s="225"/>
      <c r="M63" s="225"/>
      <c r="N63" s="225"/>
      <c r="O63" s="225"/>
      <c r="P63" s="225"/>
      <c r="Q63" s="2"/>
    </row>
    <row r="64" spans="1:17" ht="14.25" customHeight="1">
      <c r="A64" s="2"/>
      <c r="B64" s="224"/>
      <c r="C64" s="224"/>
      <c r="D64" s="225"/>
      <c r="E64" s="225"/>
      <c r="F64" s="225"/>
      <c r="G64" s="225"/>
      <c r="H64" s="225"/>
      <c r="I64" s="225"/>
      <c r="J64" s="225"/>
      <c r="K64" s="225"/>
      <c r="L64" s="225"/>
      <c r="M64" s="225"/>
      <c r="N64" s="225"/>
      <c r="O64" s="225"/>
      <c r="P64" s="225"/>
      <c r="Q64" s="2"/>
    </row>
    <row r="65" spans="1:17" ht="14.25" customHeight="1">
      <c r="A65" s="2"/>
      <c r="B65" s="224"/>
      <c r="C65" s="224"/>
      <c r="D65" s="225"/>
      <c r="E65" s="225"/>
      <c r="F65" s="225"/>
      <c r="G65" s="225"/>
      <c r="H65" s="225"/>
      <c r="I65" s="225"/>
      <c r="J65" s="225"/>
      <c r="K65" s="225"/>
      <c r="L65" s="225"/>
      <c r="M65" s="225"/>
      <c r="N65" s="225"/>
      <c r="O65" s="225"/>
      <c r="P65" s="225"/>
      <c r="Q65" s="2"/>
    </row>
    <row r="66" spans="1:17" ht="14.25" customHeight="1">
      <c r="A66" s="2"/>
      <c r="B66" s="224"/>
      <c r="C66" s="224"/>
      <c r="D66" s="225"/>
      <c r="E66" s="225"/>
      <c r="F66" s="225"/>
      <c r="G66" s="225"/>
      <c r="H66" s="225"/>
      <c r="I66" s="225"/>
      <c r="J66" s="225"/>
      <c r="K66" s="225"/>
      <c r="L66" s="225"/>
      <c r="M66" s="225"/>
      <c r="N66" s="225"/>
      <c r="O66" s="225"/>
      <c r="P66" s="225"/>
      <c r="Q66" s="2"/>
    </row>
    <row r="67" spans="1:17" ht="14.25" customHeight="1">
      <c r="A67" s="2"/>
      <c r="B67" s="224"/>
      <c r="C67" s="224"/>
      <c r="D67" s="225"/>
      <c r="E67" s="225"/>
      <c r="F67" s="225"/>
      <c r="G67" s="225"/>
      <c r="H67" s="225"/>
      <c r="I67" s="225"/>
      <c r="J67" s="225"/>
      <c r="K67" s="225"/>
      <c r="L67" s="225"/>
      <c r="M67" s="225"/>
      <c r="N67" s="225"/>
      <c r="O67" s="225"/>
      <c r="P67" s="225"/>
      <c r="Q67" s="2"/>
    </row>
    <row r="68" spans="1:17" ht="14.25" customHeight="1">
      <c r="A68" s="2"/>
      <c r="B68" s="224"/>
      <c r="C68" s="224"/>
      <c r="D68" s="225"/>
      <c r="E68" s="225"/>
      <c r="F68" s="225"/>
      <c r="G68" s="225"/>
      <c r="H68" s="225"/>
      <c r="I68" s="225"/>
      <c r="J68" s="225"/>
      <c r="K68" s="225"/>
      <c r="L68" s="225"/>
      <c r="M68" s="225"/>
      <c r="N68" s="225"/>
      <c r="O68" s="225"/>
      <c r="P68" s="225"/>
      <c r="Q68" s="2"/>
    </row>
    <row r="69" spans="1:17" ht="14.25" customHeight="1">
      <c r="A69" s="2"/>
      <c r="B69" s="224"/>
      <c r="C69" s="224"/>
      <c r="D69" s="225"/>
      <c r="E69" s="225"/>
      <c r="F69" s="225"/>
      <c r="G69" s="225"/>
      <c r="H69" s="225"/>
      <c r="I69" s="225"/>
      <c r="J69" s="225"/>
      <c r="K69" s="225"/>
      <c r="L69" s="225"/>
      <c r="M69" s="225"/>
      <c r="N69" s="225"/>
      <c r="O69" s="225"/>
      <c r="P69" s="225"/>
      <c r="Q69" s="2"/>
    </row>
    <row r="70" spans="1:17" ht="14.25" customHeight="1">
      <c r="A70" s="2"/>
      <c r="B70" s="224"/>
      <c r="C70" s="224"/>
      <c r="D70" s="225"/>
      <c r="E70" s="225"/>
      <c r="F70" s="225"/>
      <c r="G70" s="225"/>
      <c r="H70" s="225"/>
      <c r="I70" s="225"/>
      <c r="J70" s="225"/>
      <c r="K70" s="225"/>
      <c r="L70" s="225"/>
      <c r="M70" s="225"/>
      <c r="N70" s="225"/>
      <c r="O70" s="225"/>
      <c r="P70" s="225"/>
      <c r="Q70" s="2"/>
    </row>
    <row r="71" spans="1:17" ht="14.25" customHeight="1">
      <c r="A71" s="2"/>
      <c r="B71" s="224"/>
      <c r="C71" s="224"/>
      <c r="D71" s="225"/>
      <c r="E71" s="225"/>
      <c r="F71" s="225"/>
      <c r="G71" s="225"/>
      <c r="H71" s="225"/>
      <c r="I71" s="225"/>
      <c r="J71" s="225"/>
      <c r="K71" s="225"/>
      <c r="L71" s="225"/>
      <c r="M71" s="225"/>
      <c r="N71" s="225"/>
      <c r="O71" s="225"/>
      <c r="P71" s="225"/>
      <c r="Q71" s="2"/>
    </row>
    <row r="72" spans="1:17" ht="14.25" customHeight="1">
      <c r="A72" s="2"/>
      <c r="B72" s="224"/>
      <c r="C72" s="224"/>
      <c r="D72" s="225"/>
      <c r="E72" s="225"/>
      <c r="F72" s="225"/>
      <c r="G72" s="225"/>
      <c r="H72" s="225"/>
      <c r="I72" s="225"/>
      <c r="J72" s="225"/>
      <c r="K72" s="225"/>
      <c r="L72" s="225"/>
      <c r="M72" s="225"/>
      <c r="N72" s="225"/>
      <c r="O72" s="225"/>
      <c r="P72" s="225"/>
      <c r="Q72" s="2"/>
    </row>
    <row r="73" spans="1:17" ht="14.25" customHeight="1">
      <c r="A73" s="2"/>
      <c r="B73" s="224"/>
      <c r="C73" s="224"/>
      <c r="D73" s="225"/>
      <c r="E73" s="225"/>
      <c r="F73" s="225"/>
      <c r="G73" s="225"/>
      <c r="H73" s="225"/>
      <c r="I73" s="225"/>
      <c r="J73" s="225"/>
      <c r="K73" s="225"/>
      <c r="L73" s="225"/>
      <c r="M73" s="225"/>
      <c r="N73" s="225"/>
      <c r="O73" s="225"/>
      <c r="P73" s="225"/>
      <c r="Q73" s="2"/>
    </row>
    <row r="74" spans="1:17" ht="14.25" customHeight="1">
      <c r="A74" s="2"/>
      <c r="B74" s="224"/>
      <c r="C74" s="224"/>
      <c r="D74" s="225"/>
      <c r="E74" s="225"/>
      <c r="F74" s="225"/>
      <c r="G74" s="225"/>
      <c r="H74" s="225"/>
      <c r="I74" s="225"/>
      <c r="J74" s="225"/>
      <c r="K74" s="225"/>
      <c r="L74" s="225"/>
      <c r="M74" s="225"/>
      <c r="N74" s="225"/>
      <c r="O74" s="225"/>
      <c r="P74" s="225"/>
      <c r="Q74" s="2"/>
    </row>
    <row r="75" spans="1:17" ht="14.25" customHeight="1">
      <c r="A75" s="2"/>
      <c r="B75" s="224"/>
      <c r="C75" s="224"/>
      <c r="D75" s="225"/>
      <c r="E75" s="225"/>
      <c r="F75" s="225"/>
      <c r="G75" s="225"/>
      <c r="H75" s="225"/>
      <c r="I75" s="225"/>
      <c r="J75" s="225"/>
      <c r="K75" s="225"/>
      <c r="L75" s="225"/>
      <c r="M75" s="225"/>
      <c r="N75" s="225"/>
      <c r="O75" s="225"/>
      <c r="P75" s="225"/>
      <c r="Q75" s="2"/>
    </row>
    <row r="76" spans="1:17" ht="14.25" customHeight="1">
      <c r="A76" s="2"/>
      <c r="B76" s="224"/>
      <c r="C76" s="224"/>
      <c r="D76" s="225"/>
      <c r="E76" s="225"/>
      <c r="F76" s="225"/>
      <c r="G76" s="225"/>
      <c r="H76" s="225"/>
      <c r="I76" s="225"/>
      <c r="J76" s="225"/>
      <c r="K76" s="225"/>
      <c r="L76" s="225"/>
      <c r="M76" s="225"/>
      <c r="N76" s="225"/>
      <c r="O76" s="225"/>
      <c r="P76" s="225"/>
      <c r="Q76" s="2"/>
    </row>
    <row r="77" spans="1:17" ht="14.25" customHeight="1">
      <c r="A77" s="2"/>
      <c r="B77" s="224"/>
      <c r="C77" s="224"/>
      <c r="D77" s="225"/>
      <c r="E77" s="225"/>
      <c r="F77" s="225"/>
      <c r="G77" s="225"/>
      <c r="H77" s="225"/>
      <c r="I77" s="225"/>
      <c r="J77" s="225"/>
      <c r="K77" s="225"/>
      <c r="L77" s="225"/>
      <c r="M77" s="225"/>
      <c r="N77" s="225"/>
      <c r="O77" s="225"/>
      <c r="P77" s="225"/>
      <c r="Q77" s="2"/>
    </row>
    <row r="78" spans="1:17" ht="14.25" customHeight="1">
      <c r="A78" s="2"/>
      <c r="B78" s="224"/>
      <c r="C78" s="224"/>
      <c r="D78" s="225"/>
      <c r="E78" s="225"/>
      <c r="F78" s="225"/>
      <c r="G78" s="225"/>
      <c r="H78" s="225"/>
      <c r="I78" s="225"/>
      <c r="J78" s="225"/>
      <c r="K78" s="225"/>
      <c r="L78" s="225"/>
      <c r="M78" s="225"/>
      <c r="N78" s="225"/>
      <c r="O78" s="225"/>
      <c r="P78" s="225"/>
      <c r="Q78" s="2"/>
    </row>
    <row r="79" spans="1:17" ht="14.25" customHeight="1">
      <c r="A79" s="2"/>
      <c r="B79" s="224"/>
      <c r="C79" s="224"/>
      <c r="D79" s="225"/>
      <c r="E79" s="225"/>
      <c r="F79" s="225"/>
      <c r="G79" s="225"/>
      <c r="H79" s="225"/>
      <c r="I79" s="225"/>
      <c r="J79" s="225"/>
      <c r="K79" s="225"/>
      <c r="L79" s="225"/>
      <c r="M79" s="225"/>
      <c r="N79" s="225"/>
      <c r="O79" s="225"/>
      <c r="P79" s="225"/>
      <c r="Q79" s="2"/>
    </row>
    <row r="80" spans="1:17" ht="14.25" customHeight="1">
      <c r="A80" s="2"/>
      <c r="B80" s="224"/>
      <c r="C80" s="224"/>
      <c r="D80" s="225"/>
      <c r="E80" s="225"/>
      <c r="F80" s="225"/>
      <c r="G80" s="225"/>
      <c r="H80" s="225"/>
      <c r="I80" s="225"/>
      <c r="J80" s="225"/>
      <c r="K80" s="225"/>
      <c r="L80" s="225"/>
      <c r="M80" s="225"/>
      <c r="N80" s="225"/>
      <c r="O80" s="225"/>
      <c r="P80" s="225"/>
      <c r="Q80" s="2"/>
    </row>
    <row r="81" spans="1:17" ht="14.25" customHeight="1">
      <c r="A81" s="2"/>
      <c r="B81" s="224"/>
      <c r="C81" s="224"/>
      <c r="D81" s="225"/>
      <c r="E81" s="225"/>
      <c r="F81" s="225"/>
      <c r="G81" s="225"/>
      <c r="H81" s="225"/>
      <c r="I81" s="225"/>
      <c r="J81" s="225"/>
      <c r="K81" s="225"/>
      <c r="L81" s="225"/>
      <c r="M81" s="225"/>
      <c r="N81" s="225"/>
      <c r="O81" s="225"/>
      <c r="P81" s="225"/>
      <c r="Q81" s="2"/>
    </row>
    <row r="82" spans="1:17" ht="14.25" customHeight="1">
      <c r="A82" s="2"/>
      <c r="B82" s="224"/>
      <c r="C82" s="224"/>
      <c r="D82" s="225"/>
      <c r="E82" s="225"/>
      <c r="F82" s="225"/>
      <c r="G82" s="225"/>
      <c r="H82" s="225"/>
      <c r="I82" s="225"/>
      <c r="J82" s="225"/>
      <c r="K82" s="225"/>
      <c r="L82" s="225"/>
      <c r="M82" s="225"/>
      <c r="N82" s="225"/>
      <c r="O82" s="225"/>
      <c r="P82" s="225"/>
      <c r="Q82" s="2"/>
    </row>
    <row r="83" spans="1:17" ht="14.25" customHeight="1">
      <c r="A83" s="2"/>
      <c r="B83" s="224"/>
      <c r="C83" s="224"/>
      <c r="D83" s="225"/>
      <c r="E83" s="225"/>
      <c r="F83" s="225"/>
      <c r="G83" s="225"/>
      <c r="H83" s="225"/>
      <c r="I83" s="225"/>
      <c r="J83" s="225"/>
      <c r="K83" s="225"/>
      <c r="L83" s="225"/>
      <c r="M83" s="225"/>
      <c r="N83" s="225"/>
      <c r="O83" s="225"/>
      <c r="P83" s="225"/>
      <c r="Q83" s="2"/>
    </row>
    <row r="84" spans="1:17" ht="14.25" customHeight="1">
      <c r="A84" s="2"/>
      <c r="B84" s="224"/>
      <c r="C84" s="224"/>
      <c r="D84" s="225"/>
      <c r="E84" s="225"/>
      <c r="F84" s="225"/>
      <c r="G84" s="225"/>
      <c r="H84" s="225"/>
      <c r="I84" s="225"/>
      <c r="J84" s="225"/>
      <c r="K84" s="225"/>
      <c r="L84" s="225"/>
      <c r="M84" s="225"/>
      <c r="N84" s="225"/>
      <c r="O84" s="225"/>
      <c r="P84" s="225"/>
      <c r="Q84" s="2"/>
    </row>
    <row r="85" spans="1:17" ht="14.25" customHeight="1">
      <c r="A85" s="2"/>
      <c r="B85" s="224"/>
      <c r="C85" s="224"/>
      <c r="D85" s="225"/>
      <c r="E85" s="225"/>
      <c r="F85" s="225"/>
      <c r="G85" s="225"/>
      <c r="H85" s="225"/>
      <c r="I85" s="225"/>
      <c r="J85" s="225"/>
      <c r="K85" s="225"/>
      <c r="L85" s="225"/>
      <c r="M85" s="225"/>
      <c r="N85" s="225"/>
      <c r="O85" s="225"/>
      <c r="P85" s="225"/>
      <c r="Q85" s="2"/>
    </row>
    <row r="86" spans="1:17" ht="14.25" customHeight="1">
      <c r="A86" s="2"/>
      <c r="B86" s="224"/>
      <c r="C86" s="224"/>
      <c r="D86" s="225"/>
      <c r="E86" s="225"/>
      <c r="F86" s="225"/>
      <c r="G86" s="225"/>
      <c r="H86" s="225"/>
      <c r="I86" s="225"/>
      <c r="J86" s="225"/>
      <c r="K86" s="225"/>
      <c r="L86" s="225"/>
      <c r="M86" s="225"/>
      <c r="N86" s="225"/>
      <c r="O86" s="225"/>
      <c r="P86" s="225"/>
      <c r="Q86" s="2"/>
    </row>
    <row r="87" spans="1:17" ht="14.25" customHeight="1">
      <c r="A87" s="2"/>
      <c r="B87" s="224"/>
      <c r="C87" s="224"/>
      <c r="D87" s="225"/>
      <c r="E87" s="225"/>
      <c r="F87" s="225"/>
      <c r="G87" s="225"/>
      <c r="H87" s="225"/>
      <c r="I87" s="225"/>
      <c r="J87" s="225"/>
      <c r="K87" s="225"/>
      <c r="L87" s="225"/>
      <c r="M87" s="225"/>
      <c r="N87" s="225"/>
      <c r="O87" s="225"/>
      <c r="P87" s="225"/>
      <c r="Q87" s="2"/>
    </row>
    <row r="88" spans="1:17" ht="14.25" customHeight="1">
      <c r="A88" s="2"/>
      <c r="B88" s="224"/>
      <c r="C88" s="224"/>
      <c r="D88" s="225"/>
      <c r="E88" s="225"/>
      <c r="F88" s="225"/>
      <c r="G88" s="225"/>
      <c r="H88" s="225"/>
      <c r="I88" s="225"/>
      <c r="J88" s="225"/>
      <c r="K88" s="225"/>
      <c r="L88" s="225"/>
      <c r="M88" s="225"/>
      <c r="N88" s="225"/>
      <c r="O88" s="225"/>
      <c r="P88" s="225"/>
      <c r="Q88" s="2"/>
    </row>
    <row r="89" spans="1:17" ht="14.25" customHeight="1">
      <c r="A89" s="2"/>
      <c r="B89" s="224"/>
      <c r="C89" s="224"/>
      <c r="D89" s="225"/>
      <c r="E89" s="225"/>
      <c r="F89" s="225"/>
      <c r="G89" s="225"/>
      <c r="H89" s="225"/>
      <c r="I89" s="225"/>
      <c r="J89" s="225"/>
      <c r="K89" s="225"/>
      <c r="L89" s="225"/>
      <c r="M89" s="225"/>
      <c r="N89" s="225"/>
      <c r="O89" s="225"/>
      <c r="P89" s="225"/>
      <c r="Q89" s="2"/>
    </row>
    <row r="90" spans="1:17" ht="14.25" customHeight="1">
      <c r="A90" s="2"/>
      <c r="B90" s="224"/>
      <c r="C90" s="224"/>
      <c r="D90" s="225"/>
      <c r="E90" s="225"/>
      <c r="F90" s="225"/>
      <c r="G90" s="225"/>
      <c r="H90" s="225"/>
      <c r="I90" s="225"/>
      <c r="J90" s="225"/>
      <c r="K90" s="225"/>
      <c r="L90" s="225"/>
      <c r="M90" s="225"/>
      <c r="N90" s="225"/>
      <c r="O90" s="225"/>
      <c r="P90" s="225"/>
      <c r="Q90" s="2"/>
    </row>
    <row r="91" spans="1:17" ht="14.25" customHeight="1">
      <c r="A91" s="2"/>
      <c r="B91" s="224"/>
      <c r="C91" s="224"/>
      <c r="D91" s="225"/>
      <c r="E91" s="225"/>
      <c r="F91" s="225"/>
      <c r="G91" s="225"/>
      <c r="H91" s="225"/>
      <c r="I91" s="225"/>
      <c r="J91" s="225"/>
      <c r="K91" s="225"/>
      <c r="L91" s="225"/>
      <c r="M91" s="225"/>
      <c r="N91" s="225"/>
      <c r="O91" s="225"/>
      <c r="P91" s="225"/>
      <c r="Q91" s="2"/>
    </row>
    <row r="92" spans="1:17" ht="14.25" customHeight="1">
      <c r="A92" s="2"/>
      <c r="B92" s="224"/>
      <c r="C92" s="224"/>
      <c r="D92" s="225"/>
      <c r="E92" s="225"/>
      <c r="F92" s="225"/>
      <c r="G92" s="225"/>
      <c r="H92" s="225"/>
      <c r="I92" s="225"/>
      <c r="J92" s="225"/>
      <c r="K92" s="225"/>
      <c r="L92" s="225"/>
      <c r="M92" s="225"/>
      <c r="N92" s="225"/>
      <c r="O92" s="225"/>
      <c r="P92" s="225"/>
      <c r="Q92" s="2"/>
    </row>
    <row r="93" spans="1:17" ht="14.25" customHeight="1">
      <c r="A93" s="2"/>
      <c r="B93" s="224"/>
      <c r="C93" s="224"/>
      <c r="D93" s="225"/>
      <c r="E93" s="225"/>
      <c r="F93" s="225"/>
      <c r="G93" s="225"/>
      <c r="H93" s="225"/>
      <c r="I93" s="225"/>
      <c r="J93" s="225"/>
      <c r="K93" s="225"/>
      <c r="L93" s="225"/>
      <c r="M93" s="225"/>
      <c r="N93" s="225"/>
      <c r="O93" s="225"/>
      <c r="P93" s="225"/>
      <c r="Q93" s="2"/>
    </row>
    <row r="94" spans="1:17" ht="14.25" customHeight="1">
      <c r="A94" s="2"/>
      <c r="B94" s="224"/>
      <c r="C94" s="224"/>
      <c r="D94" s="225"/>
      <c r="E94" s="225"/>
      <c r="F94" s="225"/>
      <c r="G94" s="225"/>
      <c r="H94" s="225"/>
      <c r="I94" s="225"/>
      <c r="J94" s="225"/>
      <c r="K94" s="225"/>
      <c r="L94" s="225"/>
      <c r="M94" s="225"/>
      <c r="N94" s="225"/>
      <c r="O94" s="225"/>
      <c r="P94" s="225"/>
      <c r="Q94" s="2"/>
    </row>
    <row r="95" spans="1:17" ht="14.25" customHeight="1">
      <c r="A95" s="2"/>
      <c r="B95" s="224"/>
      <c r="C95" s="224"/>
      <c r="D95" s="225"/>
      <c r="E95" s="225"/>
      <c r="F95" s="225"/>
      <c r="G95" s="225"/>
      <c r="H95" s="225"/>
      <c r="I95" s="225"/>
      <c r="J95" s="225"/>
      <c r="K95" s="225"/>
      <c r="L95" s="225"/>
      <c r="M95" s="225"/>
      <c r="N95" s="225"/>
      <c r="O95" s="225"/>
      <c r="P95" s="225"/>
      <c r="Q95" s="2"/>
    </row>
    <row r="96" spans="1:17" ht="14.25" customHeight="1">
      <c r="A96" s="2"/>
      <c r="B96" s="224"/>
      <c r="C96" s="224"/>
      <c r="D96" s="225"/>
      <c r="E96" s="225"/>
      <c r="F96" s="225"/>
      <c r="G96" s="225"/>
      <c r="H96" s="225"/>
      <c r="I96" s="225"/>
      <c r="J96" s="225"/>
      <c r="K96" s="225"/>
      <c r="L96" s="225"/>
      <c r="M96" s="225"/>
      <c r="N96" s="225"/>
      <c r="O96" s="225"/>
      <c r="P96" s="225"/>
      <c r="Q96" s="2"/>
    </row>
    <row r="97" spans="1:17" ht="14.25" customHeight="1">
      <c r="A97" s="2"/>
      <c r="B97" s="224"/>
      <c r="C97" s="224"/>
      <c r="D97" s="225"/>
      <c r="E97" s="225"/>
      <c r="F97" s="225"/>
      <c r="G97" s="225"/>
      <c r="H97" s="225"/>
      <c r="I97" s="225"/>
      <c r="J97" s="225"/>
      <c r="K97" s="225"/>
      <c r="L97" s="225"/>
      <c r="M97" s="225"/>
      <c r="N97" s="225"/>
      <c r="O97" s="225"/>
      <c r="P97" s="225"/>
      <c r="Q97" s="2"/>
    </row>
    <row r="98" spans="1:17" ht="14.25" customHeight="1">
      <c r="A98" s="2"/>
      <c r="B98" s="224"/>
      <c r="C98" s="224"/>
      <c r="D98" s="225"/>
      <c r="E98" s="225"/>
      <c r="F98" s="225"/>
      <c r="G98" s="225"/>
      <c r="H98" s="225"/>
      <c r="I98" s="225"/>
      <c r="J98" s="225"/>
      <c r="K98" s="225"/>
      <c r="L98" s="225"/>
      <c r="M98" s="225"/>
      <c r="N98" s="225"/>
      <c r="O98" s="225"/>
      <c r="P98" s="225"/>
      <c r="Q98" s="2"/>
    </row>
    <row r="99" spans="1:17" ht="14.25" customHeight="1">
      <c r="A99" s="2"/>
      <c r="B99" s="224"/>
      <c r="C99" s="224"/>
      <c r="D99" s="225"/>
      <c r="E99" s="225"/>
      <c r="F99" s="225"/>
      <c r="G99" s="225"/>
      <c r="H99" s="225"/>
      <c r="I99" s="225"/>
      <c r="J99" s="225"/>
      <c r="K99" s="225"/>
      <c r="L99" s="225"/>
      <c r="M99" s="225"/>
      <c r="N99" s="225"/>
      <c r="O99" s="225"/>
      <c r="P99" s="225"/>
      <c r="Q99" s="2"/>
    </row>
    <row r="100" spans="1:17" ht="14.25" customHeight="1">
      <c r="A100" s="2"/>
      <c r="B100" s="224"/>
      <c r="C100" s="224"/>
      <c r="D100" s="225"/>
      <c r="E100" s="225"/>
      <c r="F100" s="225"/>
      <c r="G100" s="225"/>
      <c r="H100" s="225"/>
      <c r="I100" s="225"/>
      <c r="J100" s="225"/>
      <c r="K100" s="225"/>
      <c r="L100" s="225"/>
      <c r="M100" s="225"/>
      <c r="N100" s="225"/>
      <c r="O100" s="225"/>
      <c r="P100" s="225"/>
      <c r="Q100" s="2"/>
    </row>
  </sheetData>
  <mergeCells count="15">
    <mergeCell ref="A17:C17"/>
    <mergeCell ref="A2:Q2"/>
    <mergeCell ref="A3:Q3"/>
    <mergeCell ref="I8:L8"/>
    <mergeCell ref="D8:F8"/>
    <mergeCell ref="G8:H8"/>
    <mergeCell ref="C8:C9"/>
    <mergeCell ref="M8:P8"/>
    <mergeCell ref="Q8:Q9"/>
    <mergeCell ref="A8:A9"/>
    <mergeCell ref="B8:B9"/>
    <mergeCell ref="A4:Q4"/>
    <mergeCell ref="A5:P5"/>
    <mergeCell ref="A6:O6"/>
    <mergeCell ref="P6:Q6"/>
  </mergeCells>
  <printOptions horizontalCentered="1"/>
  <pageMargins left="0.11811023622047245" right="0.11811023622047245" top="0.59055118110236227" bottom="1.1811023622047245" header="0" footer="0"/>
  <pageSetup paperSize="9" scale="70" orientation="landscape"/>
  <headerFooter>
    <oddFooter>&amp;L URC Construction (P) Ltd  Project Manager &amp;COBCC Limited Project Manager Heritage Division&amp;RPage no  OBCC Limited Senior Project Manager Heritage Division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00"/>
  <sheetViews>
    <sheetView showGridLines="0" workbookViewId="0"/>
  </sheetViews>
  <sheetFormatPr defaultColWidth="14.453125" defaultRowHeight="15" customHeight="1"/>
  <cols>
    <col min="1" max="1" width="5.7265625" customWidth="1"/>
    <col min="2" max="2" width="10.7265625" customWidth="1"/>
    <col min="3" max="3" width="14.7265625" customWidth="1"/>
    <col min="4" max="4" width="35.7265625" customWidth="1"/>
    <col min="5" max="9" width="10.7265625" customWidth="1"/>
    <col min="10" max="10" width="19.7265625" customWidth="1"/>
    <col min="11" max="11" width="8.81640625" customWidth="1"/>
  </cols>
  <sheetData>
    <row r="1" spans="1:11" ht="14.25" customHeight="1">
      <c r="A1" s="2"/>
      <c r="B1" s="2"/>
      <c r="C1" s="2"/>
      <c r="D1" s="224"/>
      <c r="E1" s="225"/>
      <c r="F1" s="225"/>
      <c r="G1" s="225"/>
      <c r="H1" s="225"/>
      <c r="I1" s="225"/>
      <c r="J1" s="2"/>
      <c r="K1" s="2"/>
    </row>
    <row r="2" spans="1:11" ht="15" customHeight="1">
      <c r="A2" s="397" t="s">
        <v>446</v>
      </c>
      <c r="B2" s="345"/>
      <c r="C2" s="345"/>
      <c r="D2" s="345"/>
      <c r="E2" s="345"/>
      <c r="F2" s="345"/>
      <c r="G2" s="345"/>
      <c r="H2" s="345"/>
      <c r="I2" s="345"/>
      <c r="J2" s="345"/>
      <c r="K2" s="2"/>
    </row>
    <row r="3" spans="1:11" ht="15" customHeight="1">
      <c r="A3" s="397" t="s">
        <v>447</v>
      </c>
      <c r="B3" s="345"/>
      <c r="C3" s="345"/>
      <c r="D3" s="345"/>
      <c r="E3" s="345"/>
      <c r="F3" s="345"/>
      <c r="G3" s="345"/>
      <c r="H3" s="345"/>
      <c r="I3" s="345"/>
      <c r="J3" s="345"/>
      <c r="K3" s="2"/>
    </row>
    <row r="4" spans="1:11" ht="15" customHeight="1">
      <c r="A4" s="397" t="s">
        <v>448</v>
      </c>
      <c r="B4" s="345"/>
      <c r="C4" s="345"/>
      <c r="D4" s="345"/>
      <c r="E4" s="345"/>
      <c r="F4" s="345"/>
      <c r="G4" s="345"/>
      <c r="H4" s="345"/>
      <c r="I4" s="345"/>
      <c r="J4" s="345"/>
      <c r="K4" s="2"/>
    </row>
    <row r="5" spans="1:11" ht="4.5" customHeight="1">
      <c r="A5" s="377"/>
      <c r="B5" s="345"/>
      <c r="C5" s="345"/>
      <c r="D5" s="345"/>
      <c r="E5" s="345"/>
      <c r="F5" s="345"/>
      <c r="G5" s="345"/>
      <c r="H5" s="345"/>
      <c r="I5" s="345"/>
      <c r="J5" s="2"/>
      <c r="K5" s="2"/>
    </row>
    <row r="6" spans="1:11" ht="16.5" customHeight="1">
      <c r="A6" s="415" t="s">
        <v>525</v>
      </c>
      <c r="B6" s="337"/>
      <c r="C6" s="337"/>
      <c r="D6" s="337"/>
      <c r="E6" s="337"/>
      <c r="F6" s="337"/>
      <c r="G6" s="337"/>
      <c r="H6" s="338"/>
      <c r="I6" s="410" t="s">
        <v>427</v>
      </c>
      <c r="J6" s="338"/>
      <c r="K6" s="2"/>
    </row>
    <row r="7" spans="1:11" ht="4.5" customHeight="1">
      <c r="A7" s="229"/>
      <c r="B7" s="229"/>
      <c r="C7" s="229"/>
      <c r="D7" s="229"/>
      <c r="E7" s="228"/>
      <c r="F7" s="228"/>
      <c r="G7" s="228"/>
      <c r="H7" s="228"/>
      <c r="I7" s="228"/>
      <c r="J7" s="2"/>
      <c r="K7" s="2"/>
    </row>
    <row r="8" spans="1:11" ht="16.5" customHeight="1">
      <c r="A8" s="375" t="s">
        <v>451</v>
      </c>
      <c r="B8" s="381" t="s">
        <v>526</v>
      </c>
      <c r="C8" s="375" t="s">
        <v>527</v>
      </c>
      <c r="D8" s="375" t="s">
        <v>528</v>
      </c>
      <c r="E8" s="379" t="s">
        <v>529</v>
      </c>
      <c r="F8" s="337"/>
      <c r="G8" s="337"/>
      <c r="H8" s="337"/>
      <c r="I8" s="338"/>
      <c r="J8" s="381" t="s">
        <v>14</v>
      </c>
      <c r="K8" s="2"/>
    </row>
    <row r="9" spans="1:11" ht="16.5" customHeight="1">
      <c r="A9" s="340"/>
      <c r="B9" s="340"/>
      <c r="C9" s="340"/>
      <c r="D9" s="340"/>
      <c r="E9" s="230" t="s">
        <v>530</v>
      </c>
      <c r="F9" s="230" t="s">
        <v>531</v>
      </c>
      <c r="G9" s="230" t="s">
        <v>532</v>
      </c>
      <c r="H9" s="230" t="s">
        <v>533</v>
      </c>
      <c r="I9" s="230" t="s">
        <v>534</v>
      </c>
      <c r="J9" s="340"/>
      <c r="K9" s="2"/>
    </row>
    <row r="10" spans="1:11" ht="4.5" customHeight="1">
      <c r="A10" s="311"/>
      <c r="B10" s="312"/>
      <c r="C10" s="313"/>
      <c r="D10" s="313"/>
      <c r="E10" s="314"/>
      <c r="F10" s="314"/>
      <c r="G10" s="314"/>
      <c r="H10" s="314"/>
      <c r="I10" s="314"/>
      <c r="J10" s="315"/>
      <c r="K10" s="2"/>
    </row>
    <row r="11" spans="1:11" ht="13.5" customHeight="1">
      <c r="A11" s="316">
        <v>1</v>
      </c>
      <c r="B11" s="317">
        <v>44770</v>
      </c>
      <c r="C11" s="318" t="s">
        <v>535</v>
      </c>
      <c r="D11" s="319" t="s">
        <v>536</v>
      </c>
      <c r="E11" s="320">
        <v>5.5</v>
      </c>
      <c r="F11" s="320"/>
      <c r="G11" s="320"/>
      <c r="H11" s="320"/>
      <c r="I11" s="320"/>
      <c r="J11" s="321"/>
      <c r="K11" s="2"/>
    </row>
    <row r="12" spans="1:11" ht="13.5" customHeight="1">
      <c r="A12" s="322">
        <v>2</v>
      </c>
      <c r="B12" s="323">
        <v>44771</v>
      </c>
      <c r="C12" s="324" t="s">
        <v>535</v>
      </c>
      <c r="D12" s="325" t="s">
        <v>536</v>
      </c>
      <c r="E12" s="320">
        <f>3+2.5</f>
        <v>5.5</v>
      </c>
      <c r="F12" s="320"/>
      <c r="G12" s="320"/>
      <c r="H12" s="320"/>
      <c r="I12" s="320"/>
      <c r="J12" s="326"/>
      <c r="K12" s="2"/>
    </row>
    <row r="13" spans="1:11" ht="13.5" customHeight="1">
      <c r="A13" s="322">
        <v>3</v>
      </c>
      <c r="B13" s="323">
        <v>44772</v>
      </c>
      <c r="C13" s="324" t="s">
        <v>535</v>
      </c>
      <c r="D13" s="325" t="s">
        <v>536</v>
      </c>
      <c r="E13" s="320">
        <v>3</v>
      </c>
      <c r="F13" s="320"/>
      <c r="G13" s="320"/>
      <c r="H13" s="320"/>
      <c r="I13" s="320"/>
      <c r="J13" s="327"/>
      <c r="K13" s="243"/>
    </row>
    <row r="14" spans="1:11" ht="13.5" customHeight="1">
      <c r="A14" s="322">
        <v>4</v>
      </c>
      <c r="B14" s="323">
        <v>44774</v>
      </c>
      <c r="C14" s="324" t="s">
        <v>535</v>
      </c>
      <c r="D14" s="325" t="s">
        <v>536</v>
      </c>
      <c r="E14" s="320">
        <v>5</v>
      </c>
      <c r="F14" s="320"/>
      <c r="G14" s="320"/>
      <c r="H14" s="320"/>
      <c r="I14" s="320"/>
      <c r="J14" s="326"/>
      <c r="K14" s="2"/>
    </row>
    <row r="15" spans="1:11" ht="13.5" customHeight="1">
      <c r="A15" s="322">
        <v>5</v>
      </c>
      <c r="B15" s="323">
        <v>44775</v>
      </c>
      <c r="C15" s="324" t="s">
        <v>535</v>
      </c>
      <c r="D15" s="325" t="s">
        <v>536</v>
      </c>
      <c r="E15" s="320">
        <v>3.5</v>
      </c>
      <c r="F15" s="320"/>
      <c r="G15" s="320"/>
      <c r="H15" s="320"/>
      <c r="I15" s="320"/>
      <c r="J15" s="326"/>
      <c r="K15" s="2"/>
    </row>
    <row r="16" spans="1:11" ht="13.5" customHeight="1">
      <c r="A16" s="322">
        <v>6</v>
      </c>
      <c r="B16" s="323">
        <v>44779</v>
      </c>
      <c r="C16" s="324" t="s">
        <v>535</v>
      </c>
      <c r="D16" s="325" t="s">
        <v>536</v>
      </c>
      <c r="E16" s="320">
        <v>3.5</v>
      </c>
      <c r="F16" s="320"/>
      <c r="G16" s="320"/>
      <c r="H16" s="320"/>
      <c r="I16" s="320"/>
      <c r="J16" s="326"/>
      <c r="K16" s="2"/>
    </row>
    <row r="17" spans="1:11" ht="13.5" customHeight="1">
      <c r="A17" s="322">
        <v>7</v>
      </c>
      <c r="B17" s="323">
        <v>44781</v>
      </c>
      <c r="C17" s="324" t="s">
        <v>535</v>
      </c>
      <c r="D17" s="325" t="s">
        <v>536</v>
      </c>
      <c r="E17" s="320">
        <v>9</v>
      </c>
      <c r="F17" s="320"/>
      <c r="G17" s="320"/>
      <c r="H17" s="320"/>
      <c r="I17" s="320"/>
      <c r="J17" s="326"/>
      <c r="K17" s="2"/>
    </row>
    <row r="18" spans="1:11" ht="13.5" customHeight="1">
      <c r="A18" s="322">
        <v>8</v>
      </c>
      <c r="B18" s="323">
        <v>44789</v>
      </c>
      <c r="C18" s="324" t="s">
        <v>535</v>
      </c>
      <c r="D18" s="328" t="s">
        <v>537</v>
      </c>
      <c r="E18" s="320"/>
      <c r="F18" s="320"/>
      <c r="G18" s="320"/>
      <c r="H18" s="320">
        <v>8.5</v>
      </c>
      <c r="I18" s="320"/>
      <c r="J18" s="326"/>
      <c r="K18" s="2"/>
    </row>
    <row r="19" spans="1:11" ht="13.5" customHeight="1">
      <c r="A19" s="322">
        <v>9</v>
      </c>
      <c r="B19" s="323">
        <v>44790</v>
      </c>
      <c r="C19" s="324" t="s">
        <v>535</v>
      </c>
      <c r="D19" s="328" t="s">
        <v>537</v>
      </c>
      <c r="E19" s="320"/>
      <c r="F19" s="320"/>
      <c r="G19" s="320"/>
      <c r="H19" s="320">
        <v>25</v>
      </c>
      <c r="I19" s="320"/>
      <c r="J19" s="326"/>
      <c r="K19" s="2"/>
    </row>
    <row r="20" spans="1:11" ht="13.5" customHeight="1">
      <c r="A20" s="322">
        <v>10</v>
      </c>
      <c r="B20" s="323">
        <v>44791</v>
      </c>
      <c r="C20" s="324" t="s">
        <v>535</v>
      </c>
      <c r="D20" s="328" t="s">
        <v>537</v>
      </c>
      <c r="E20" s="320"/>
      <c r="F20" s="320"/>
      <c r="G20" s="320"/>
      <c r="H20" s="320">
        <v>31</v>
      </c>
      <c r="I20" s="320"/>
      <c r="J20" s="326"/>
      <c r="K20" s="2"/>
    </row>
    <row r="21" spans="1:11" ht="13.5" customHeight="1">
      <c r="A21" s="322">
        <v>11</v>
      </c>
      <c r="B21" s="323">
        <v>44792</v>
      </c>
      <c r="C21" s="324" t="s">
        <v>535</v>
      </c>
      <c r="D21" s="328" t="s">
        <v>537</v>
      </c>
      <c r="E21" s="320"/>
      <c r="F21" s="320"/>
      <c r="G21" s="320"/>
      <c r="H21" s="320">
        <v>30</v>
      </c>
      <c r="I21" s="320"/>
      <c r="J21" s="326"/>
      <c r="K21" s="2"/>
    </row>
    <row r="22" spans="1:11" ht="13.5" customHeight="1">
      <c r="A22" s="322">
        <v>12</v>
      </c>
      <c r="B22" s="323">
        <v>44795</v>
      </c>
      <c r="C22" s="324" t="s">
        <v>535</v>
      </c>
      <c r="D22" s="328" t="s">
        <v>538</v>
      </c>
      <c r="E22" s="320"/>
      <c r="F22" s="320"/>
      <c r="G22" s="320"/>
      <c r="H22" s="320">
        <v>3.5</v>
      </c>
      <c r="I22" s="320"/>
      <c r="J22" s="326"/>
      <c r="K22" s="2"/>
    </row>
    <row r="23" spans="1:11" ht="13.5" customHeight="1">
      <c r="A23" s="406">
        <v>13</v>
      </c>
      <c r="B23" s="404">
        <v>44796</v>
      </c>
      <c r="C23" s="411" t="s">
        <v>535</v>
      </c>
      <c r="D23" s="328" t="s">
        <v>537</v>
      </c>
      <c r="E23" s="320"/>
      <c r="F23" s="320"/>
      <c r="G23" s="320"/>
      <c r="H23" s="320">
        <v>23.5</v>
      </c>
      <c r="I23" s="320"/>
      <c r="J23" s="326"/>
      <c r="K23" s="2"/>
    </row>
    <row r="24" spans="1:11" ht="13.5" customHeight="1">
      <c r="A24" s="407"/>
      <c r="B24" s="405"/>
      <c r="C24" s="405"/>
      <c r="D24" s="328" t="s">
        <v>538</v>
      </c>
      <c r="E24" s="320"/>
      <c r="F24" s="320"/>
      <c r="G24" s="320"/>
      <c r="H24" s="320">
        <v>3</v>
      </c>
      <c r="I24" s="320"/>
      <c r="J24" s="326"/>
      <c r="K24" s="2"/>
    </row>
    <row r="25" spans="1:11" ht="13.5" customHeight="1">
      <c r="A25" s="322">
        <v>14</v>
      </c>
      <c r="B25" s="323">
        <v>44797</v>
      </c>
      <c r="C25" s="324" t="s">
        <v>535</v>
      </c>
      <c r="D25" s="328" t="s">
        <v>538</v>
      </c>
      <c r="E25" s="320"/>
      <c r="F25" s="320"/>
      <c r="G25" s="320"/>
      <c r="H25" s="320">
        <v>3.5</v>
      </c>
      <c r="I25" s="320"/>
      <c r="J25" s="326"/>
      <c r="K25" s="2"/>
    </row>
    <row r="26" spans="1:11" ht="13.5" customHeight="1">
      <c r="A26" s="406">
        <v>15</v>
      </c>
      <c r="B26" s="404">
        <v>44798</v>
      </c>
      <c r="C26" s="411" t="s">
        <v>535</v>
      </c>
      <c r="D26" s="328" t="s">
        <v>537</v>
      </c>
      <c r="E26" s="320"/>
      <c r="F26" s="320"/>
      <c r="G26" s="320"/>
      <c r="H26" s="320">
        <v>15.5</v>
      </c>
      <c r="I26" s="320"/>
      <c r="J26" s="326"/>
      <c r="K26" s="2"/>
    </row>
    <row r="27" spans="1:11" ht="13.5" customHeight="1">
      <c r="A27" s="407"/>
      <c r="B27" s="405"/>
      <c r="C27" s="405"/>
      <c r="D27" s="328" t="s">
        <v>538</v>
      </c>
      <c r="E27" s="320"/>
      <c r="F27" s="320"/>
      <c r="G27" s="320"/>
      <c r="H27" s="320">
        <v>2.5</v>
      </c>
      <c r="I27" s="320"/>
      <c r="J27" s="326"/>
      <c r="K27" s="2"/>
    </row>
    <row r="28" spans="1:11" ht="13.5" customHeight="1">
      <c r="A28" s="406">
        <v>16</v>
      </c>
      <c r="B28" s="404">
        <v>44799</v>
      </c>
      <c r="C28" s="411" t="s">
        <v>535</v>
      </c>
      <c r="D28" s="328" t="s">
        <v>537</v>
      </c>
      <c r="E28" s="320"/>
      <c r="F28" s="320"/>
      <c r="G28" s="320"/>
      <c r="H28" s="320">
        <v>6.5</v>
      </c>
      <c r="I28" s="320"/>
      <c r="J28" s="326"/>
      <c r="K28" s="2"/>
    </row>
    <row r="29" spans="1:11" ht="13.5" customHeight="1">
      <c r="A29" s="407"/>
      <c r="B29" s="405"/>
      <c r="C29" s="405"/>
      <c r="D29" s="328" t="s">
        <v>538</v>
      </c>
      <c r="E29" s="320"/>
      <c r="F29" s="320"/>
      <c r="G29" s="320"/>
      <c r="H29" s="320">
        <v>2.5</v>
      </c>
      <c r="I29" s="320"/>
      <c r="J29" s="326"/>
      <c r="K29" s="2"/>
    </row>
    <row r="30" spans="1:11" ht="13.5" customHeight="1">
      <c r="A30" s="322">
        <v>17</v>
      </c>
      <c r="B30" s="323">
        <v>44800</v>
      </c>
      <c r="C30" s="324" t="s">
        <v>535</v>
      </c>
      <c r="D30" s="328" t="s">
        <v>538</v>
      </c>
      <c r="E30" s="320"/>
      <c r="F30" s="320"/>
      <c r="G30" s="320"/>
      <c r="H30" s="320">
        <v>1.5</v>
      </c>
      <c r="I30" s="320"/>
      <c r="J30" s="326"/>
      <c r="K30" s="2"/>
    </row>
    <row r="31" spans="1:11" ht="13.5" customHeight="1">
      <c r="A31" s="406">
        <v>18</v>
      </c>
      <c r="B31" s="404">
        <v>44802</v>
      </c>
      <c r="C31" s="411" t="s">
        <v>535</v>
      </c>
      <c r="D31" s="325" t="s">
        <v>536</v>
      </c>
      <c r="E31" s="320">
        <v>5</v>
      </c>
      <c r="F31" s="320"/>
      <c r="G31" s="320"/>
      <c r="H31" s="320"/>
      <c r="I31" s="320"/>
      <c r="J31" s="326"/>
      <c r="K31" s="2"/>
    </row>
    <row r="32" spans="1:11" ht="13.5" customHeight="1">
      <c r="A32" s="407"/>
      <c r="B32" s="405"/>
      <c r="C32" s="405"/>
      <c r="D32" s="328" t="s">
        <v>538</v>
      </c>
      <c r="E32" s="320"/>
      <c r="F32" s="320"/>
      <c r="G32" s="320"/>
      <c r="H32" s="320">
        <v>2.5</v>
      </c>
      <c r="I32" s="320"/>
      <c r="J32" s="326"/>
      <c r="K32" s="2"/>
    </row>
    <row r="33" spans="1:11" ht="13.5" customHeight="1">
      <c r="A33" s="322">
        <v>19</v>
      </c>
      <c r="B33" s="323">
        <v>44803</v>
      </c>
      <c r="C33" s="324" t="s">
        <v>535</v>
      </c>
      <c r="D33" s="325" t="s">
        <v>536</v>
      </c>
      <c r="E33" s="320">
        <v>2</v>
      </c>
      <c r="F33" s="320"/>
      <c r="G33" s="320"/>
      <c r="H33" s="320"/>
      <c r="I33" s="320"/>
      <c r="J33" s="326"/>
      <c r="K33" s="2"/>
    </row>
    <row r="34" spans="1:11" ht="13.5" customHeight="1">
      <c r="A34" s="406">
        <v>20</v>
      </c>
      <c r="B34" s="404">
        <v>44804</v>
      </c>
      <c r="C34" s="411" t="s">
        <v>535</v>
      </c>
      <c r="D34" s="325" t="s">
        <v>536</v>
      </c>
      <c r="E34" s="320">
        <v>9.5</v>
      </c>
      <c r="F34" s="320"/>
      <c r="G34" s="320"/>
      <c r="H34" s="320"/>
      <c r="I34" s="320"/>
      <c r="J34" s="326"/>
      <c r="K34" s="2"/>
    </row>
    <row r="35" spans="1:11" ht="13.5" customHeight="1">
      <c r="A35" s="408"/>
      <c r="B35" s="409"/>
      <c r="C35" s="409"/>
      <c r="D35" s="329" t="s">
        <v>537</v>
      </c>
      <c r="E35" s="330"/>
      <c r="F35" s="330"/>
      <c r="G35" s="330"/>
      <c r="H35" s="330">
        <v>10.5</v>
      </c>
      <c r="I35" s="330"/>
      <c r="J35" s="331"/>
      <c r="K35" s="2"/>
    </row>
    <row r="36" spans="1:11" ht="4.5" customHeight="1">
      <c r="A36" s="316"/>
      <c r="B36" s="317"/>
      <c r="C36" s="332"/>
      <c r="D36" s="333"/>
      <c r="E36" s="334"/>
      <c r="F36" s="334"/>
      <c r="G36" s="334"/>
      <c r="H36" s="334"/>
      <c r="I36" s="334"/>
      <c r="J36" s="321"/>
      <c r="K36" s="2"/>
    </row>
    <row r="37" spans="1:11" ht="16.5" customHeight="1">
      <c r="A37" s="247"/>
      <c r="B37" s="412" t="s">
        <v>499</v>
      </c>
      <c r="C37" s="413"/>
      <c r="D37" s="414"/>
      <c r="E37" s="335">
        <f t="shared" ref="E37:F37" si="0">SUM(E11:E36)</f>
        <v>51.5</v>
      </c>
      <c r="F37" s="335">
        <f t="shared" si="0"/>
        <v>0</v>
      </c>
      <c r="G37" s="335"/>
      <c r="H37" s="335">
        <f t="shared" ref="H37:I37" si="1">SUM(H11:H36)</f>
        <v>169.5</v>
      </c>
      <c r="I37" s="335">
        <f t="shared" si="1"/>
        <v>0</v>
      </c>
      <c r="J37" s="336"/>
      <c r="K37" s="2"/>
    </row>
    <row r="38" spans="1:11" ht="14.25" customHeight="1">
      <c r="A38" s="251"/>
      <c r="B38" s="251"/>
      <c r="C38" s="251"/>
      <c r="D38" s="252"/>
      <c r="E38" s="251"/>
      <c r="F38" s="251"/>
      <c r="G38" s="251"/>
      <c r="H38" s="251"/>
      <c r="I38" s="251"/>
      <c r="J38" s="2"/>
      <c r="K38" s="2"/>
    </row>
    <row r="39" spans="1:11" ht="14.25" customHeight="1">
      <c r="A39" s="2"/>
      <c r="B39" s="2"/>
      <c r="C39" s="2"/>
      <c r="D39" s="224"/>
      <c r="E39" s="255"/>
      <c r="F39" s="255"/>
      <c r="G39" s="255"/>
      <c r="H39" s="255"/>
      <c r="I39" s="255"/>
      <c r="J39" s="2"/>
      <c r="K39" s="2"/>
    </row>
    <row r="40" spans="1:11" ht="14.25" customHeight="1">
      <c r="A40" s="2"/>
      <c r="B40" s="2"/>
      <c r="C40" s="2"/>
      <c r="D40" s="224"/>
      <c r="E40" s="225"/>
      <c r="F40" s="225"/>
      <c r="G40" s="225"/>
      <c r="H40" s="225"/>
      <c r="I40" s="225"/>
      <c r="J40" s="2"/>
      <c r="K40" s="2"/>
    </row>
    <row r="41" spans="1:11" ht="14.25" customHeight="1">
      <c r="A41" s="2"/>
      <c r="B41" s="2"/>
      <c r="C41" s="2"/>
      <c r="D41" s="224"/>
      <c r="E41" s="225"/>
      <c r="F41" s="225"/>
      <c r="G41" s="225"/>
      <c r="H41" s="225"/>
      <c r="I41" s="225"/>
      <c r="J41" s="2"/>
      <c r="K41" s="2"/>
    </row>
    <row r="42" spans="1:11" ht="14.25" customHeight="1">
      <c r="A42" s="2"/>
      <c r="B42" s="2"/>
      <c r="C42" s="2"/>
      <c r="D42" s="224"/>
      <c r="E42" s="225"/>
      <c r="F42" s="225"/>
      <c r="G42" s="225"/>
      <c r="H42" s="225"/>
      <c r="I42" s="225"/>
      <c r="J42" s="2"/>
      <c r="K42" s="2"/>
    </row>
    <row r="43" spans="1:11" ht="14.25" customHeight="1">
      <c r="A43" s="2"/>
      <c r="B43" s="2"/>
      <c r="C43" s="2"/>
      <c r="D43" s="224"/>
      <c r="E43" s="225"/>
      <c r="F43" s="225"/>
      <c r="G43" s="225"/>
      <c r="H43" s="225"/>
      <c r="I43" s="225"/>
      <c r="J43" s="2"/>
      <c r="K43" s="2"/>
    </row>
    <row r="44" spans="1:11" ht="14.25" customHeight="1">
      <c r="A44" s="2"/>
      <c r="B44" s="2"/>
      <c r="C44" s="2"/>
      <c r="D44" s="224"/>
      <c r="E44" s="225"/>
      <c r="F44" s="225"/>
      <c r="G44" s="225"/>
      <c r="H44" s="225"/>
      <c r="I44" s="225"/>
      <c r="J44" s="2"/>
      <c r="K44" s="2"/>
    </row>
    <row r="45" spans="1:11" ht="14.25" customHeight="1">
      <c r="A45" s="2"/>
      <c r="B45" s="2"/>
      <c r="C45" s="2"/>
      <c r="D45" s="256"/>
      <c r="E45" s="256"/>
      <c r="F45" s="256"/>
      <c r="G45" s="256"/>
      <c r="H45" s="225"/>
      <c r="I45" s="256"/>
      <c r="J45" s="226"/>
      <c r="K45" s="226"/>
    </row>
    <row r="46" spans="1:11" ht="14.25" customHeight="1">
      <c r="A46" s="2"/>
      <c r="B46" s="2"/>
      <c r="C46" s="2"/>
      <c r="D46" s="256"/>
      <c r="E46" s="256"/>
      <c r="F46" s="256"/>
      <c r="G46" s="256"/>
      <c r="H46" s="225"/>
      <c r="I46" s="256"/>
      <c r="J46" s="226"/>
      <c r="K46" s="226"/>
    </row>
    <row r="47" spans="1:11" ht="14.25" customHeight="1">
      <c r="A47" s="2"/>
      <c r="B47" s="2"/>
      <c r="C47" s="2"/>
      <c r="D47" s="256"/>
      <c r="E47" s="256"/>
      <c r="F47" s="256"/>
      <c r="G47" s="256"/>
      <c r="H47" s="225"/>
      <c r="I47" s="256"/>
      <c r="J47" s="226"/>
      <c r="K47" s="226"/>
    </row>
    <row r="48" spans="1:11" ht="14.25" customHeight="1">
      <c r="A48" s="2"/>
      <c r="B48" s="2"/>
      <c r="C48" s="2"/>
      <c r="D48" s="256"/>
      <c r="E48" s="256"/>
      <c r="F48" s="256"/>
      <c r="G48" s="256"/>
      <c r="H48" s="225"/>
      <c r="I48" s="256"/>
      <c r="J48" s="226"/>
      <c r="K48" s="226"/>
    </row>
    <row r="49" spans="1:11" ht="14.25" customHeight="1">
      <c r="A49" s="2"/>
      <c r="B49" s="2"/>
      <c r="C49" s="2"/>
      <c r="D49" s="256"/>
      <c r="E49" s="256"/>
      <c r="F49" s="256"/>
      <c r="G49" s="256"/>
      <c r="H49" s="225"/>
      <c r="I49" s="256"/>
      <c r="J49" s="226"/>
      <c r="K49" s="226"/>
    </row>
    <row r="50" spans="1:11" ht="14.25" customHeight="1">
      <c r="A50" s="2"/>
      <c r="B50" s="2"/>
      <c r="C50" s="2"/>
      <c r="D50" s="256"/>
      <c r="E50" s="256"/>
      <c r="F50" s="256"/>
      <c r="G50" s="256"/>
      <c r="H50" s="225"/>
      <c r="I50" s="256"/>
      <c r="J50" s="226"/>
      <c r="K50" s="226"/>
    </row>
    <row r="51" spans="1:11" ht="14.25" customHeight="1">
      <c r="A51" s="2"/>
      <c r="B51" s="2"/>
      <c r="C51" s="2"/>
      <c r="D51" s="256"/>
      <c r="E51" s="256"/>
      <c r="F51" s="256"/>
      <c r="G51" s="256"/>
      <c r="H51" s="225"/>
      <c r="I51" s="256"/>
      <c r="J51" s="226"/>
      <c r="K51" s="226"/>
    </row>
    <row r="52" spans="1:11" ht="14.25" customHeight="1">
      <c r="A52" s="2"/>
      <c r="B52" s="2"/>
      <c r="C52" s="2"/>
      <c r="D52" s="256"/>
      <c r="E52" s="256"/>
      <c r="F52" s="256"/>
      <c r="G52" s="256"/>
      <c r="H52" s="225"/>
      <c r="I52" s="256"/>
      <c r="J52" s="226"/>
      <c r="K52" s="226"/>
    </row>
    <row r="53" spans="1:11" ht="14.25" customHeight="1">
      <c r="A53" s="2"/>
      <c r="B53" s="2"/>
      <c r="C53" s="2"/>
      <c r="D53" s="256"/>
      <c r="E53" s="256"/>
      <c r="F53" s="256"/>
      <c r="G53" s="256"/>
      <c r="H53" s="225"/>
      <c r="I53" s="256"/>
      <c r="J53" s="226"/>
      <c r="K53" s="226"/>
    </row>
    <row r="54" spans="1:11" ht="14.25" customHeight="1">
      <c r="A54" s="2"/>
      <c r="B54" s="2"/>
      <c r="C54" s="2"/>
      <c r="D54" s="256"/>
      <c r="E54" s="256"/>
      <c r="F54" s="256"/>
      <c r="G54" s="256"/>
      <c r="H54" s="225"/>
      <c r="I54" s="256"/>
      <c r="J54" s="226"/>
      <c r="K54" s="226"/>
    </row>
    <row r="55" spans="1:11" ht="14.25" customHeight="1">
      <c r="A55" s="2"/>
      <c r="B55" s="2"/>
      <c r="C55" s="2"/>
      <c r="D55" s="224"/>
      <c r="E55" s="225"/>
      <c r="F55" s="225"/>
      <c r="G55" s="225"/>
      <c r="H55" s="225"/>
      <c r="I55" s="225"/>
      <c r="J55" s="2"/>
      <c r="K55" s="2"/>
    </row>
    <row r="56" spans="1:11" ht="14.25" customHeight="1">
      <c r="A56" s="2"/>
      <c r="B56" s="2"/>
      <c r="C56" s="2"/>
      <c r="D56" s="224"/>
      <c r="E56" s="224"/>
      <c r="F56" s="224"/>
      <c r="G56" s="224"/>
      <c r="H56" s="225"/>
      <c r="I56" s="224"/>
      <c r="J56" s="226"/>
      <c r="K56" s="226"/>
    </row>
    <row r="57" spans="1:11" ht="14.25" customHeight="1">
      <c r="A57" s="2"/>
      <c r="B57" s="2"/>
      <c r="C57" s="2"/>
      <c r="D57" s="256"/>
      <c r="E57" s="256"/>
      <c r="F57" s="256"/>
      <c r="G57" s="256"/>
      <c r="H57" s="225"/>
      <c r="I57" s="256"/>
      <c r="J57" s="226"/>
      <c r="K57" s="226"/>
    </row>
    <row r="58" spans="1:11" ht="14.25" customHeight="1">
      <c r="A58" s="2"/>
      <c r="B58" s="2"/>
      <c r="C58" s="2"/>
      <c r="D58" s="224"/>
      <c r="E58" s="225"/>
      <c r="F58" s="225"/>
      <c r="G58" s="225"/>
      <c r="H58" s="225"/>
      <c r="I58" s="225"/>
      <c r="J58" s="2"/>
      <c r="K58" s="2"/>
    </row>
    <row r="59" spans="1:11" ht="14.25" customHeight="1">
      <c r="A59" s="2"/>
      <c r="B59" s="2"/>
      <c r="C59" s="2"/>
      <c r="D59" s="224"/>
      <c r="E59" s="225"/>
      <c r="F59" s="225"/>
      <c r="G59" s="225"/>
      <c r="H59" s="225"/>
      <c r="I59" s="225"/>
      <c r="J59" s="2"/>
      <c r="K59" s="2"/>
    </row>
    <row r="60" spans="1:11" ht="14.25" customHeight="1">
      <c r="A60" s="2"/>
      <c r="B60" s="2"/>
      <c r="C60" s="2"/>
      <c r="D60" s="224"/>
      <c r="E60" s="225"/>
      <c r="F60" s="225"/>
      <c r="G60" s="225"/>
      <c r="H60" s="225"/>
      <c r="I60" s="225"/>
      <c r="J60" s="2"/>
      <c r="K60" s="2"/>
    </row>
    <row r="61" spans="1:11" ht="14.25" customHeight="1">
      <c r="A61" s="2"/>
      <c r="B61" s="2"/>
      <c r="C61" s="2"/>
      <c r="D61" s="224"/>
      <c r="E61" s="225"/>
      <c r="F61" s="225"/>
      <c r="G61" s="225"/>
      <c r="H61" s="225"/>
      <c r="I61" s="225"/>
      <c r="J61" s="2"/>
      <c r="K61" s="2"/>
    </row>
    <row r="62" spans="1:11" ht="14.25" customHeight="1">
      <c r="A62" s="2"/>
      <c r="B62" s="2"/>
      <c r="C62" s="2"/>
      <c r="D62" s="224"/>
      <c r="E62" s="225"/>
      <c r="F62" s="225"/>
      <c r="G62" s="225"/>
      <c r="H62" s="225"/>
      <c r="I62" s="225"/>
      <c r="J62" s="2"/>
      <c r="K62" s="2"/>
    </row>
    <row r="63" spans="1:11" ht="14.25" customHeight="1">
      <c r="A63" s="2"/>
      <c r="B63" s="2"/>
      <c r="C63" s="2"/>
      <c r="D63" s="224"/>
      <c r="E63" s="225"/>
      <c r="F63" s="225"/>
      <c r="G63" s="225"/>
      <c r="H63" s="225"/>
      <c r="I63" s="225"/>
      <c r="J63" s="2"/>
      <c r="K63" s="2"/>
    </row>
    <row r="64" spans="1:11" ht="14.25" customHeight="1">
      <c r="A64" s="2"/>
      <c r="B64" s="2"/>
      <c r="C64" s="2"/>
      <c r="D64" s="224"/>
      <c r="E64" s="225"/>
      <c r="F64" s="225"/>
      <c r="G64" s="225"/>
      <c r="H64" s="225"/>
      <c r="I64" s="225"/>
      <c r="J64" s="2"/>
      <c r="K64" s="2"/>
    </row>
    <row r="65" spans="1:11" ht="14.25" customHeight="1">
      <c r="A65" s="2"/>
      <c r="B65" s="2"/>
      <c r="C65" s="2"/>
      <c r="D65" s="224"/>
      <c r="E65" s="225"/>
      <c r="F65" s="225"/>
      <c r="G65" s="225"/>
      <c r="H65" s="225"/>
      <c r="I65" s="225"/>
      <c r="J65" s="2"/>
      <c r="K65" s="2"/>
    </row>
    <row r="66" spans="1:11" ht="14.25" customHeight="1">
      <c r="A66" s="2"/>
      <c r="B66" s="2"/>
      <c r="C66" s="2"/>
      <c r="D66" s="224"/>
      <c r="E66" s="225"/>
      <c r="F66" s="225"/>
      <c r="G66" s="225"/>
      <c r="H66" s="225"/>
      <c r="I66" s="225"/>
      <c r="J66" s="2"/>
      <c r="K66" s="2"/>
    </row>
    <row r="67" spans="1:11" ht="14.25" customHeight="1">
      <c r="A67" s="2"/>
      <c r="B67" s="2"/>
      <c r="C67" s="2"/>
      <c r="D67" s="224"/>
      <c r="E67" s="225"/>
      <c r="F67" s="225"/>
      <c r="G67" s="225"/>
      <c r="H67" s="225"/>
      <c r="I67" s="225"/>
      <c r="J67" s="2"/>
      <c r="K67" s="2"/>
    </row>
    <row r="68" spans="1:11" ht="14.25" customHeight="1">
      <c r="A68" s="2"/>
      <c r="B68" s="2"/>
      <c r="C68" s="2"/>
      <c r="D68" s="224"/>
      <c r="E68" s="225"/>
      <c r="F68" s="225"/>
      <c r="G68" s="225"/>
      <c r="H68" s="225"/>
      <c r="I68" s="225"/>
      <c r="J68" s="2"/>
      <c r="K68" s="2"/>
    </row>
    <row r="69" spans="1:11" ht="14.25" customHeight="1">
      <c r="A69" s="2"/>
      <c r="B69" s="2"/>
      <c r="C69" s="2"/>
      <c r="D69" s="224"/>
      <c r="E69" s="225"/>
      <c r="F69" s="225"/>
      <c r="G69" s="225"/>
      <c r="H69" s="225"/>
      <c r="I69" s="225"/>
      <c r="J69" s="2"/>
      <c r="K69" s="2"/>
    </row>
    <row r="70" spans="1:11" ht="14.25" customHeight="1">
      <c r="A70" s="2"/>
      <c r="B70" s="2"/>
      <c r="C70" s="2"/>
      <c r="D70" s="224"/>
      <c r="E70" s="225"/>
      <c r="F70" s="225"/>
      <c r="G70" s="225"/>
      <c r="H70" s="225"/>
      <c r="I70" s="225"/>
      <c r="J70" s="2"/>
      <c r="K70" s="2"/>
    </row>
    <row r="71" spans="1:11" ht="14.25" customHeight="1">
      <c r="A71" s="2"/>
      <c r="B71" s="2"/>
      <c r="C71" s="2"/>
      <c r="D71" s="224"/>
      <c r="E71" s="225"/>
      <c r="F71" s="225"/>
      <c r="G71" s="225"/>
      <c r="H71" s="225"/>
      <c r="I71" s="225"/>
      <c r="J71" s="2"/>
      <c r="K71" s="2"/>
    </row>
    <row r="72" spans="1:11" ht="14.25" customHeight="1">
      <c r="A72" s="2"/>
      <c r="B72" s="2"/>
      <c r="C72" s="2"/>
      <c r="D72" s="224"/>
      <c r="E72" s="225"/>
      <c r="F72" s="225"/>
      <c r="G72" s="225"/>
      <c r="H72" s="225"/>
      <c r="I72" s="225"/>
      <c r="J72" s="2"/>
      <c r="K72" s="2"/>
    </row>
    <row r="73" spans="1:11" ht="14.25" customHeight="1">
      <c r="A73" s="2"/>
      <c r="B73" s="2"/>
      <c r="C73" s="2"/>
      <c r="D73" s="224"/>
      <c r="E73" s="225"/>
      <c r="F73" s="225"/>
      <c r="G73" s="225"/>
      <c r="H73" s="225"/>
      <c r="I73" s="225"/>
      <c r="J73" s="2"/>
      <c r="K73" s="2"/>
    </row>
    <row r="74" spans="1:11" ht="14.25" customHeight="1">
      <c r="A74" s="2"/>
      <c r="B74" s="2"/>
      <c r="C74" s="2"/>
      <c r="D74" s="224"/>
      <c r="E74" s="225"/>
      <c r="F74" s="225"/>
      <c r="G74" s="225"/>
      <c r="H74" s="225"/>
      <c r="I74" s="225"/>
      <c r="J74" s="2"/>
      <c r="K74" s="2"/>
    </row>
    <row r="75" spans="1:11" ht="14.25" customHeight="1">
      <c r="A75" s="2"/>
      <c r="B75" s="2"/>
      <c r="C75" s="2"/>
      <c r="D75" s="224"/>
      <c r="E75" s="225"/>
      <c r="F75" s="225"/>
      <c r="G75" s="225"/>
      <c r="H75" s="225"/>
      <c r="I75" s="225"/>
      <c r="J75" s="2"/>
      <c r="K75" s="2"/>
    </row>
    <row r="76" spans="1:11" ht="14.25" customHeight="1">
      <c r="A76" s="2"/>
      <c r="B76" s="2"/>
      <c r="C76" s="2"/>
      <c r="D76" s="224"/>
      <c r="E76" s="225"/>
      <c r="F76" s="225"/>
      <c r="G76" s="225"/>
      <c r="H76" s="225"/>
      <c r="I76" s="225"/>
      <c r="J76" s="2"/>
      <c r="K76" s="2"/>
    </row>
    <row r="77" spans="1:11" ht="14.25" customHeight="1">
      <c r="A77" s="2"/>
      <c r="B77" s="2"/>
      <c r="C77" s="2"/>
      <c r="D77" s="224"/>
      <c r="E77" s="225"/>
      <c r="F77" s="225"/>
      <c r="G77" s="225"/>
      <c r="H77" s="225"/>
      <c r="I77" s="225"/>
      <c r="J77" s="2"/>
      <c r="K77" s="2"/>
    </row>
    <row r="78" spans="1:11" ht="14.25" customHeight="1">
      <c r="A78" s="2"/>
      <c r="B78" s="2"/>
      <c r="C78" s="2"/>
      <c r="D78" s="224"/>
      <c r="E78" s="225"/>
      <c r="F78" s="225"/>
      <c r="G78" s="225"/>
      <c r="H78" s="225"/>
      <c r="I78" s="225"/>
      <c r="J78" s="2"/>
      <c r="K78" s="2"/>
    </row>
    <row r="79" spans="1:11" ht="14.25" customHeight="1">
      <c r="A79" s="2"/>
      <c r="B79" s="2"/>
      <c r="C79" s="2"/>
      <c r="D79" s="224"/>
      <c r="E79" s="225"/>
      <c r="F79" s="225"/>
      <c r="G79" s="225"/>
      <c r="H79" s="225"/>
      <c r="I79" s="225"/>
      <c r="J79" s="2"/>
      <c r="K79" s="2"/>
    </row>
    <row r="80" spans="1:11" ht="14.25" customHeight="1">
      <c r="A80" s="2"/>
      <c r="B80" s="2"/>
      <c r="C80" s="2"/>
      <c r="D80" s="224"/>
      <c r="E80" s="225"/>
      <c r="F80" s="225"/>
      <c r="G80" s="225"/>
      <c r="H80" s="225"/>
      <c r="I80" s="225"/>
      <c r="J80" s="2"/>
      <c r="K80" s="2"/>
    </row>
    <row r="81" spans="1:11" ht="14.25" customHeight="1">
      <c r="A81" s="2"/>
      <c r="B81" s="2"/>
      <c r="C81" s="2"/>
      <c r="D81" s="224"/>
      <c r="E81" s="225"/>
      <c r="F81" s="225"/>
      <c r="G81" s="225"/>
      <c r="H81" s="225"/>
      <c r="I81" s="225"/>
      <c r="J81" s="2"/>
      <c r="K81" s="2"/>
    </row>
    <row r="82" spans="1:11" ht="14.25" customHeight="1">
      <c r="A82" s="2"/>
      <c r="B82" s="2"/>
      <c r="C82" s="2"/>
      <c r="D82" s="224"/>
      <c r="E82" s="225"/>
      <c r="F82" s="225"/>
      <c r="G82" s="225"/>
      <c r="H82" s="225"/>
      <c r="I82" s="225"/>
      <c r="J82" s="2"/>
      <c r="K82" s="2"/>
    </row>
    <row r="83" spans="1:11" ht="14.25" customHeight="1">
      <c r="A83" s="2"/>
      <c r="B83" s="2"/>
      <c r="C83" s="2"/>
      <c r="D83" s="224"/>
      <c r="E83" s="225"/>
      <c r="F83" s="225"/>
      <c r="G83" s="225"/>
      <c r="H83" s="225"/>
      <c r="I83" s="225"/>
      <c r="J83" s="2"/>
      <c r="K83" s="2"/>
    </row>
    <row r="84" spans="1:11" ht="14.25" customHeight="1">
      <c r="A84" s="2"/>
      <c r="B84" s="2"/>
      <c r="C84" s="2"/>
      <c r="D84" s="224"/>
      <c r="E84" s="225"/>
      <c r="F84" s="225"/>
      <c r="G84" s="225"/>
      <c r="H84" s="225"/>
      <c r="I84" s="225"/>
      <c r="J84" s="2"/>
      <c r="K84" s="2"/>
    </row>
    <row r="85" spans="1:11" ht="14.25" customHeight="1">
      <c r="A85" s="2"/>
      <c r="B85" s="2"/>
      <c r="C85" s="2"/>
      <c r="D85" s="224"/>
      <c r="E85" s="225"/>
      <c r="F85" s="225"/>
      <c r="G85" s="225"/>
      <c r="H85" s="225"/>
      <c r="I85" s="225"/>
      <c r="J85" s="2"/>
      <c r="K85" s="2"/>
    </row>
    <row r="86" spans="1:11" ht="14.25" customHeight="1">
      <c r="A86" s="2"/>
      <c r="B86" s="2"/>
      <c r="C86" s="2"/>
      <c r="D86" s="224"/>
      <c r="E86" s="225"/>
      <c r="F86" s="225"/>
      <c r="G86" s="225"/>
      <c r="H86" s="225"/>
      <c r="I86" s="225"/>
      <c r="J86" s="2"/>
      <c r="K86" s="2"/>
    </row>
    <row r="87" spans="1:11" ht="14.25" customHeight="1">
      <c r="A87" s="2"/>
      <c r="B87" s="2"/>
      <c r="C87" s="2"/>
      <c r="D87" s="224"/>
      <c r="E87" s="225"/>
      <c r="F87" s="225"/>
      <c r="G87" s="225"/>
      <c r="H87" s="225"/>
      <c r="I87" s="225"/>
      <c r="J87" s="2"/>
      <c r="K87" s="2"/>
    </row>
    <row r="88" spans="1:11" ht="14.25" customHeight="1">
      <c r="A88" s="2"/>
      <c r="B88" s="2"/>
      <c r="C88" s="2"/>
      <c r="D88" s="224"/>
      <c r="E88" s="225"/>
      <c r="F88" s="225"/>
      <c r="G88" s="225"/>
      <c r="H88" s="225"/>
      <c r="I88" s="225"/>
      <c r="J88" s="2"/>
      <c r="K88" s="2"/>
    </row>
    <row r="89" spans="1:11" ht="14.25" customHeight="1">
      <c r="A89" s="2"/>
      <c r="B89" s="2"/>
      <c r="C89" s="2"/>
      <c r="D89" s="224"/>
      <c r="E89" s="225"/>
      <c r="F89" s="225"/>
      <c r="G89" s="225"/>
      <c r="H89" s="225"/>
      <c r="I89" s="225"/>
      <c r="J89" s="2"/>
      <c r="K89" s="2"/>
    </row>
    <row r="90" spans="1:11" ht="14.25" customHeight="1">
      <c r="A90" s="2"/>
      <c r="B90" s="2"/>
      <c r="C90" s="2"/>
      <c r="D90" s="224"/>
      <c r="E90" s="225"/>
      <c r="F90" s="225"/>
      <c r="G90" s="225"/>
      <c r="H90" s="225"/>
      <c r="I90" s="225"/>
      <c r="J90" s="2"/>
      <c r="K90" s="2"/>
    </row>
    <row r="91" spans="1:11" ht="14.25" customHeight="1">
      <c r="A91" s="2"/>
      <c r="B91" s="2"/>
      <c r="C91" s="2"/>
      <c r="D91" s="224"/>
      <c r="E91" s="225"/>
      <c r="F91" s="225"/>
      <c r="G91" s="225"/>
      <c r="H91" s="225"/>
      <c r="I91" s="225"/>
      <c r="J91" s="2"/>
      <c r="K91" s="2"/>
    </row>
    <row r="92" spans="1:11" ht="14.25" customHeight="1">
      <c r="A92" s="2"/>
      <c r="B92" s="2"/>
      <c r="C92" s="2"/>
      <c r="D92" s="224"/>
      <c r="E92" s="225"/>
      <c r="F92" s="225"/>
      <c r="G92" s="225"/>
      <c r="H92" s="225"/>
      <c r="I92" s="225"/>
      <c r="J92" s="2"/>
      <c r="K92" s="2"/>
    </row>
    <row r="93" spans="1:11" ht="14.25" customHeight="1">
      <c r="A93" s="2"/>
      <c r="B93" s="2"/>
      <c r="C93" s="2"/>
      <c r="D93" s="224"/>
      <c r="E93" s="225"/>
      <c r="F93" s="225"/>
      <c r="G93" s="225"/>
      <c r="H93" s="225"/>
      <c r="I93" s="225"/>
      <c r="J93" s="2"/>
      <c r="K93" s="2"/>
    </row>
    <row r="94" spans="1:11" ht="14.25" customHeight="1">
      <c r="A94" s="2"/>
      <c r="B94" s="2"/>
      <c r="C94" s="2"/>
      <c r="D94" s="224"/>
      <c r="E94" s="225"/>
      <c r="F94" s="225"/>
      <c r="G94" s="225"/>
      <c r="H94" s="225"/>
      <c r="I94" s="225"/>
      <c r="J94" s="2"/>
      <c r="K94" s="2"/>
    </row>
    <row r="95" spans="1:11" ht="14.25" customHeight="1">
      <c r="A95" s="2"/>
      <c r="B95" s="2"/>
      <c r="C95" s="2"/>
      <c r="D95" s="224"/>
      <c r="E95" s="225"/>
      <c r="F95" s="225"/>
      <c r="G95" s="225"/>
      <c r="H95" s="225"/>
      <c r="I95" s="225"/>
      <c r="J95" s="2"/>
      <c r="K95" s="2"/>
    </row>
    <row r="96" spans="1:11" ht="14.25" customHeight="1">
      <c r="A96" s="2"/>
      <c r="B96" s="2"/>
      <c r="C96" s="2"/>
      <c r="D96" s="224"/>
      <c r="E96" s="225"/>
      <c r="F96" s="225"/>
      <c r="G96" s="225"/>
      <c r="H96" s="225"/>
      <c r="I96" s="225"/>
      <c r="J96" s="2"/>
      <c r="K96" s="2"/>
    </row>
    <row r="97" spans="1:11" ht="14.25" customHeight="1">
      <c r="A97" s="2"/>
      <c r="B97" s="2"/>
      <c r="C97" s="2"/>
      <c r="D97" s="224"/>
      <c r="E97" s="225"/>
      <c r="F97" s="225"/>
      <c r="G97" s="225"/>
      <c r="H97" s="225"/>
      <c r="I97" s="225"/>
      <c r="J97" s="2"/>
      <c r="K97" s="2"/>
    </row>
    <row r="98" spans="1:11" ht="14.25" customHeight="1">
      <c r="A98" s="2"/>
      <c r="B98" s="2"/>
      <c r="C98" s="2"/>
      <c r="D98" s="224"/>
      <c r="E98" s="225"/>
      <c r="F98" s="225"/>
      <c r="G98" s="225"/>
      <c r="H98" s="225"/>
      <c r="I98" s="225"/>
      <c r="J98" s="2"/>
      <c r="K98" s="2"/>
    </row>
    <row r="99" spans="1:11" ht="14.25" customHeight="1">
      <c r="A99" s="2"/>
      <c r="B99" s="2"/>
      <c r="C99" s="2"/>
      <c r="D99" s="224"/>
      <c r="E99" s="225"/>
      <c r="F99" s="225"/>
      <c r="G99" s="225"/>
      <c r="H99" s="225"/>
      <c r="I99" s="225"/>
      <c r="J99" s="2"/>
      <c r="K99" s="2"/>
    </row>
    <row r="100" spans="1:11" ht="14.25" customHeight="1">
      <c r="A100" s="2"/>
      <c r="B100" s="2"/>
      <c r="C100" s="2"/>
      <c r="D100" s="224"/>
      <c r="E100" s="225"/>
      <c r="F100" s="225"/>
      <c r="G100" s="225"/>
      <c r="H100" s="225"/>
      <c r="I100" s="225"/>
      <c r="J100" s="2"/>
      <c r="K100" s="2"/>
    </row>
  </sheetData>
  <mergeCells count="28">
    <mergeCell ref="B37:D37"/>
    <mergeCell ref="A6:H6"/>
    <mergeCell ref="C26:C27"/>
    <mergeCell ref="C23:C24"/>
    <mergeCell ref="A8:A9"/>
    <mergeCell ref="B8:B9"/>
    <mergeCell ref="B26:B27"/>
    <mergeCell ref="A2:J2"/>
    <mergeCell ref="A3:J3"/>
    <mergeCell ref="A4:J4"/>
    <mergeCell ref="A5:I5"/>
    <mergeCell ref="C34:C35"/>
    <mergeCell ref="C31:C32"/>
    <mergeCell ref="B28:B29"/>
    <mergeCell ref="C28:C29"/>
    <mergeCell ref="I6:J6"/>
    <mergeCell ref="J8:J9"/>
    <mergeCell ref="C8:C9"/>
    <mergeCell ref="D8:D9"/>
    <mergeCell ref="E8:I8"/>
    <mergeCell ref="B23:B24"/>
    <mergeCell ref="A23:A24"/>
    <mergeCell ref="A26:A27"/>
    <mergeCell ref="A34:A35"/>
    <mergeCell ref="A31:A32"/>
    <mergeCell ref="A28:A29"/>
    <mergeCell ref="B31:B32"/>
    <mergeCell ref="B34:B35"/>
  </mergeCells>
  <printOptions horizontalCentered="1"/>
  <pageMargins left="0.11811023622047245" right="0.11811023622047245" top="0.27559055118110237" bottom="1.299212598425197" header="0" footer="0"/>
  <pageSetup paperSize="9" orientation="landscape"/>
  <headerFooter>
    <oddFooter>&amp;L URC Construction (P) Ltd  Project Manager &amp;COBCC Limited Project Manager Heritage Division&amp;RPage no  OBCC Limited Senior Project Manager Heritage Division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BOQ</vt:lpstr>
      <vt:lpstr>Payment Sche. Breakup%</vt:lpstr>
      <vt:lpstr>Payment Schedule-RFI</vt:lpstr>
      <vt:lpstr>Sec. 4 Dedu Interest </vt:lpstr>
      <vt:lpstr>WCP- VZ</vt:lpstr>
      <vt:lpstr>WCP- SS</vt:lpstr>
      <vt:lpstr>Supply of Steel</vt:lpstr>
      <vt:lpstr>Abs-Royalty</vt:lpstr>
      <vt:lpstr>Concrete Pour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URCC</dc:creator>
  <cp:lastModifiedBy>Rohan Mathur</cp:lastModifiedBy>
  <cp:lastPrinted>2022-09-01T11:26:03Z</cp:lastPrinted>
  <dcterms:created xsi:type="dcterms:W3CDTF">2022-03-04T15:48:24Z</dcterms:created>
  <dcterms:modified xsi:type="dcterms:W3CDTF">2022-11-16T08:53:50Z</dcterms:modified>
</cp:coreProperties>
</file>