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Y:\Userdata\SchmidtE\2025\2025 juv shad\"/>
    </mc:Choice>
  </mc:AlternateContent>
  <xr:revisionPtr revIDLastSave="0" documentId="13_ncr:2001_{F1A923A6-D3D3-45F6-9EBC-FB247735B77D}" xr6:coauthVersionLast="47" xr6:coauthVersionMax="47" xr10:uidLastSave="{00000000-0000-0000-0000-000000000000}"/>
  <bookViews>
    <workbookView xWindow="-120" yWindow="-120" windowWidth="29040" windowHeight="15720" firstSheet="2" activeTab="4" xr2:uid="{76EC382E-13AD-411C-9A10-820615783709}"/>
  </bookViews>
  <sheets>
    <sheet name="Juv Shad Totals 2025" sheetId="1" r:id="rId1"/>
    <sheet name="2025 most abundant Species Comp" sheetId="2" r:id="rId2"/>
    <sheet name="2025 CPUE Temp vs. DOY" sheetId="4" r:id="rId3"/>
    <sheet name="2019-2025 Adult Monthly Santee" sheetId="5" r:id="rId4"/>
    <sheet name="2019-2025 catch rates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29" i="1"/>
  <c r="L30" i="1"/>
  <c r="L29" i="1"/>
  <c r="K30" i="1"/>
  <c r="K29" i="1"/>
  <c r="J30" i="1"/>
  <c r="J29" i="1"/>
  <c r="D7" i="4" l="1"/>
  <c r="E7" i="4" s="1"/>
  <c r="J7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5" i="4"/>
  <c r="D6" i="4"/>
  <c r="E6" i="4" s="1"/>
  <c r="J6" i="4" s="1"/>
  <c r="D8" i="4"/>
  <c r="E8" i="4" s="1"/>
  <c r="J8" i="4" s="1"/>
  <c r="D9" i="4"/>
  <c r="E9" i="4" s="1"/>
  <c r="J9" i="4" s="1"/>
  <c r="D10" i="4"/>
  <c r="E10" i="4" s="1"/>
  <c r="J10" i="4" s="1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D15" i="4"/>
  <c r="E15" i="4" s="1"/>
  <c r="J15" i="4" s="1"/>
  <c r="D16" i="4"/>
  <c r="E16" i="4" s="1"/>
  <c r="J16" i="4" s="1"/>
  <c r="D17" i="4"/>
  <c r="D18" i="4"/>
  <c r="D19" i="4"/>
  <c r="E19" i="4" s="1"/>
  <c r="J19" i="4" s="1"/>
  <c r="D20" i="4"/>
  <c r="E20" i="4" s="1"/>
  <c r="J20" i="4" s="1"/>
  <c r="D21" i="4"/>
  <c r="D22" i="4"/>
  <c r="D23" i="4"/>
  <c r="E23" i="4" s="1"/>
  <c r="J23" i="4" s="1"/>
  <c r="D24" i="4"/>
  <c r="E24" i="4" s="1"/>
  <c r="J24" i="4" s="1"/>
  <c r="D25" i="4"/>
  <c r="D26" i="4"/>
  <c r="D27" i="4"/>
  <c r="E27" i="4" s="1"/>
  <c r="J27" i="4" s="1"/>
  <c r="D5" i="4"/>
  <c r="E5" i="4" s="1"/>
  <c r="J5" i="4" s="1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E17" i="4"/>
  <c r="J17" i="4" s="1"/>
  <c r="E18" i="4"/>
  <c r="J18" i="4" s="1"/>
  <c r="E21" i="4"/>
  <c r="J21" i="4" s="1"/>
  <c r="E22" i="4"/>
  <c r="J22" i="4" s="1"/>
  <c r="E25" i="4"/>
  <c r="J25" i="4" s="1"/>
  <c r="E26" i="4"/>
  <c r="J26" i="4" s="1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4" i="2"/>
  <c r="E15" i="1"/>
  <c r="D15" i="1"/>
  <c r="F12" i="1"/>
  <c r="F13" i="1"/>
  <c r="F14" i="1"/>
  <c r="F11" i="1"/>
  <c r="E8" i="1"/>
  <c r="D8" i="1"/>
  <c r="F35" i="1"/>
  <c r="E35" i="1"/>
  <c r="D35" i="1"/>
  <c r="C35" i="1"/>
  <c r="F7" i="1"/>
  <c r="F6" i="1"/>
  <c r="F5" i="1"/>
  <c r="F15" i="1" l="1"/>
  <c r="F8" i="1"/>
  <c r="E38" i="1"/>
  <c r="D38" i="1"/>
  <c r="F31" i="1"/>
  <c r="F38" i="1" l="1"/>
</calcChain>
</file>

<file path=xl/sharedStrings.xml><?xml version="1.0" encoding="utf-8"?>
<sst xmlns="http://schemas.openxmlformats.org/spreadsheetml/2006/main" count="120" uniqueCount="73">
  <si>
    <t>Sampling Location</t>
  </si>
  <si>
    <t># Sampling Trips</t>
  </si>
  <si>
    <t>Total Pedal Time (s)</t>
  </si>
  <si>
    <t># AMS</t>
  </si>
  <si>
    <t>CPUE (#AMS/minute)</t>
  </si>
  <si>
    <t>Parameter</t>
  </si>
  <si>
    <t>Range</t>
  </si>
  <si>
    <t>Congaree River</t>
  </si>
  <si>
    <t>Temperature</t>
  </si>
  <si>
    <t>Dissolved Oxygen</t>
  </si>
  <si>
    <t>Bar downstream of HWY 601 (F)</t>
  </si>
  <si>
    <t>Conductivity</t>
  </si>
  <si>
    <t>Congaree/Wateree Confluence (G)</t>
  </si>
  <si>
    <t>Salinity</t>
  </si>
  <si>
    <t>Totals</t>
  </si>
  <si>
    <t>Upper Santee River</t>
  </si>
  <si>
    <t>Bar upstream of Trezvants (D)</t>
  </si>
  <si>
    <t>Bar upstream of Week's Landing (A)</t>
  </si>
  <si>
    <t>Bar upstream of Low Falls RR (B)</t>
  </si>
  <si>
    <t>Bar upstream of the Blowout (C)</t>
  </si>
  <si>
    <t>2023 Totals</t>
  </si>
  <si>
    <t xml:space="preserve">Bar upstream of HWY 601 (E) </t>
  </si>
  <si>
    <t>0.00-0.10</t>
  </si>
  <si>
    <t>not confident in shiner/darter identification since electrofishing efforts were split between regions</t>
  </si>
  <si>
    <t>Species</t>
  </si>
  <si>
    <t>Total</t>
  </si>
  <si>
    <t>AMS</t>
  </si>
  <si>
    <t># Species</t>
  </si>
  <si>
    <t>BCF</t>
  </si>
  <si>
    <t>BLG</t>
  </si>
  <si>
    <t>BLH</t>
  </si>
  <si>
    <t>FCF</t>
  </si>
  <si>
    <t>GZS</t>
  </si>
  <si>
    <t>LMB</t>
  </si>
  <si>
    <t>TFS</t>
  </si>
  <si>
    <t>WTP</t>
  </si>
  <si>
    <t>Day of year compared to catch rate and temperature for annual report</t>
  </si>
  <si>
    <t>Date</t>
  </si>
  <si>
    <t>Shad caught</t>
  </si>
  <si>
    <t>Seconds</t>
  </si>
  <si>
    <t>Minutes</t>
  </si>
  <si>
    <t>Catch Rate</t>
  </si>
  <si>
    <t>DOY</t>
  </si>
  <si>
    <t>Catch rate</t>
  </si>
  <si>
    <t>Year</t>
  </si>
  <si>
    <t>Month</t>
  </si>
  <si>
    <t>Jan</t>
  </si>
  <si>
    <t>Feb</t>
  </si>
  <si>
    <t>Mar</t>
  </si>
  <si>
    <t>April</t>
  </si>
  <si>
    <t>May</t>
  </si>
  <si>
    <t>No adult sampling was done in Santee in 2024 due to no team available</t>
  </si>
  <si>
    <t># AMS Collected</t>
  </si>
  <si>
    <t>Effort (s)</t>
  </si>
  <si>
    <t>LNG</t>
  </si>
  <si>
    <t>*ACFCMA totals?</t>
  </si>
  <si>
    <t>*not recorded</t>
  </si>
  <si>
    <t>*</t>
  </si>
  <si>
    <t>*as of 9/10/25</t>
  </si>
  <si>
    <t>temp</t>
  </si>
  <si>
    <t>do</t>
  </si>
  <si>
    <t>conduct</t>
  </si>
  <si>
    <t>sal</t>
  </si>
  <si>
    <t>21.5-25.6</t>
  </si>
  <si>
    <r>
      <rPr>
        <sz val="11"/>
        <color rgb="FFFF0000"/>
        <rFont val="Aptos Narrow"/>
        <family val="2"/>
        <scheme val="minor"/>
      </rPr>
      <t>3.06</t>
    </r>
    <r>
      <rPr>
        <sz val="11"/>
        <color theme="1"/>
        <rFont val="Aptos Narrow"/>
        <family val="2"/>
        <scheme val="minor"/>
      </rPr>
      <t>-6.98</t>
    </r>
  </si>
  <si>
    <t>most abundant sport fish species composition for 2025 juvenile shad electrofishing season for annual report</t>
  </si>
  <si>
    <t>Totals per site for 2025 juvenile shad electrofishing season + parameters</t>
  </si>
  <si>
    <t>Monthly adult AMS collected in Santee 2020-2025 for annual report</t>
  </si>
  <si>
    <t>Min</t>
  </si>
  <si>
    <t>Max</t>
  </si>
  <si>
    <t>*as of 10/8/25</t>
  </si>
  <si>
    <t>78.0-123.1</t>
  </si>
  <si>
    <t>* as of 10/8/25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</si>
</sst>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2" fontId="0" fillId="0" borderId="4" xfId="0" applyNumberForma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2" fontId="1" fillId="4" borderId="1" xfId="0" applyNumberFormat="1" applyFont="1" applyFill="1" applyBorder="1"/>
    <xf numFmtId="0" fontId="0" fillId="4" borderId="2" xfId="0" applyFill="1" applyBorder="1"/>
    <xf numFmtId="2" fontId="1" fillId="4" borderId="8" xfId="0" applyNumberFormat="1" applyFont="1" applyFill="1" applyBorder="1"/>
    <xf numFmtId="2" fontId="1" fillId="0" borderId="0" xfId="0" applyNumberFormat="1" applyFont="1"/>
    <xf numFmtId="0" fontId="1" fillId="2" borderId="8" xfId="0" applyFont="1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1" fillId="2" borderId="3" xfId="0" applyFont="1" applyFill="1" applyBorder="1"/>
    <xf numFmtId="2" fontId="1" fillId="2" borderId="2" xfId="0" applyNumberFormat="1" applyFont="1" applyFill="1" applyBorder="1"/>
    <xf numFmtId="14" fontId="0" fillId="0" borderId="5" xfId="0" applyNumberFormat="1" applyBorder="1"/>
    <xf numFmtId="14" fontId="0" fillId="0" borderId="6" xfId="0" applyNumberFormat="1" applyBorder="1"/>
    <xf numFmtId="2" fontId="0" fillId="0" borderId="7" xfId="0" applyNumberFormat="1" applyBorder="1"/>
    <xf numFmtId="0" fontId="1" fillId="0" borderId="5" xfId="0" applyFont="1" applyBorder="1"/>
    <xf numFmtId="0" fontId="1" fillId="0" borderId="6" xfId="0" applyFont="1" applyBorder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'2025 most abundant Species Comp'!$B$4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 most abundant Species Comp'!$A$5:$A$14</c:f>
              <c:strCache>
                <c:ptCount val="10"/>
                <c:pt idx="0">
                  <c:v>AMS</c:v>
                </c:pt>
                <c:pt idx="1">
                  <c:v>BCF</c:v>
                </c:pt>
                <c:pt idx="2">
                  <c:v>BLG</c:v>
                </c:pt>
                <c:pt idx="3">
                  <c:v>BLH</c:v>
                </c:pt>
                <c:pt idx="4">
                  <c:v>FCF</c:v>
                </c:pt>
                <c:pt idx="5">
                  <c:v>GZS</c:v>
                </c:pt>
                <c:pt idx="6">
                  <c:v>LMB</c:v>
                </c:pt>
                <c:pt idx="7">
                  <c:v>LNG</c:v>
                </c:pt>
                <c:pt idx="8">
                  <c:v>TFS</c:v>
                </c:pt>
                <c:pt idx="9">
                  <c:v>WTP</c:v>
                </c:pt>
              </c:strCache>
            </c:strRef>
          </c:cat>
          <c:val>
            <c:numRef>
              <c:f>'2025 most abundant Species Comp'!$B$5:$B$14</c:f>
              <c:numCache>
                <c:formatCode>General</c:formatCode>
                <c:ptCount val="10"/>
                <c:pt idx="0">
                  <c:v>286</c:v>
                </c:pt>
                <c:pt idx="1">
                  <c:v>13</c:v>
                </c:pt>
                <c:pt idx="2">
                  <c:v>151</c:v>
                </c:pt>
                <c:pt idx="3">
                  <c:v>89</c:v>
                </c:pt>
                <c:pt idx="4">
                  <c:v>15</c:v>
                </c:pt>
                <c:pt idx="5">
                  <c:v>828</c:v>
                </c:pt>
                <c:pt idx="6">
                  <c:v>124</c:v>
                </c:pt>
                <c:pt idx="7">
                  <c:v>343</c:v>
                </c:pt>
                <c:pt idx="8">
                  <c:v>371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C-4BF2-8B29-6910B4036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286848"/>
        <c:axId val="820287568"/>
      </c:barChart>
      <c:catAx>
        <c:axId val="820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87568"/>
        <c:crosses val="autoZero"/>
        <c:auto val="1"/>
        <c:lblAlgn val="ctr"/>
        <c:lblOffset val="100"/>
        <c:noMultiLvlLbl val="0"/>
      </c:catAx>
      <c:valAx>
        <c:axId val="8202875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86848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'2025 CPUE Temp vs. DOY'!$K$4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'2025 CPUE Temp vs. DOY'!$I$5:$I$30</c:f>
              <c:numCache>
                <c:formatCode>General</c:formatCode>
                <c:ptCount val="26"/>
                <c:pt idx="0">
                  <c:v>153</c:v>
                </c:pt>
                <c:pt idx="1">
                  <c:v>167</c:v>
                </c:pt>
                <c:pt idx="2">
                  <c:v>189</c:v>
                </c:pt>
                <c:pt idx="3">
                  <c:v>206</c:v>
                </c:pt>
                <c:pt idx="4">
                  <c:v>216</c:v>
                </c:pt>
                <c:pt idx="5">
                  <c:v>225</c:v>
                </c:pt>
                <c:pt idx="6">
                  <c:v>253</c:v>
                </c:pt>
                <c:pt idx="7">
                  <c:v>267</c:v>
                </c:pt>
                <c:pt idx="8">
                  <c:v>281</c:v>
                </c:pt>
              </c:numCache>
            </c:numRef>
          </c:xVal>
          <c:yVal>
            <c:numRef>
              <c:f>'2025 CPUE Temp vs. DOY'!$K$5:$K$30</c:f>
              <c:numCache>
                <c:formatCode>General</c:formatCode>
                <c:ptCount val="26"/>
                <c:pt idx="0">
                  <c:v>21.6</c:v>
                </c:pt>
                <c:pt idx="1">
                  <c:v>25.6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24.7</c:v>
                </c:pt>
                <c:pt idx="7">
                  <c:v>25.4</c:v>
                </c:pt>
                <c:pt idx="8">
                  <c:v>23.4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8-4C93-B167-4B9DA783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446208"/>
        <c:axId val="1092439008"/>
      </c:scatterChart>
      <c:scatterChart>
        <c:scatterStyle val="lineMarker"/>
        <c:varyColors val="0"/>
        <c:ser>
          <c:idx val="0"/>
          <c:order val="0"/>
          <c:tx>
            <c:strRef>
              <c:f>'2025 CPUE Temp vs. DOY'!$J$4</c:f>
              <c:strCache>
                <c:ptCount val="1"/>
                <c:pt idx="0">
                  <c:v>Catch rate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'2025 CPUE Temp vs. DOY'!$I$5:$I$30</c:f>
              <c:numCache>
                <c:formatCode>General</c:formatCode>
                <c:ptCount val="26"/>
                <c:pt idx="0">
                  <c:v>153</c:v>
                </c:pt>
                <c:pt idx="1">
                  <c:v>167</c:v>
                </c:pt>
                <c:pt idx="2">
                  <c:v>189</c:v>
                </c:pt>
                <c:pt idx="3">
                  <c:v>206</c:v>
                </c:pt>
                <c:pt idx="4">
                  <c:v>216</c:v>
                </c:pt>
                <c:pt idx="5">
                  <c:v>225</c:v>
                </c:pt>
                <c:pt idx="6">
                  <c:v>253</c:v>
                </c:pt>
                <c:pt idx="7">
                  <c:v>267</c:v>
                </c:pt>
                <c:pt idx="8">
                  <c:v>281</c:v>
                </c:pt>
              </c:numCache>
            </c:numRef>
          </c:xVal>
          <c:yVal>
            <c:numRef>
              <c:f>'2025 CPUE Temp vs. DOY'!$J$5:$J$30</c:f>
              <c:numCache>
                <c:formatCode>0.00</c:formatCode>
                <c:ptCount val="26"/>
                <c:pt idx="0">
                  <c:v>9.5238095238095233E-2</c:v>
                </c:pt>
                <c:pt idx="1">
                  <c:v>0.24761904761904763</c:v>
                </c:pt>
                <c:pt idx="2">
                  <c:v>1.2647964974866224</c:v>
                </c:pt>
                <c:pt idx="3">
                  <c:v>0</c:v>
                </c:pt>
                <c:pt idx="4">
                  <c:v>0</c:v>
                </c:pt>
                <c:pt idx="5">
                  <c:v>0.40952380952380951</c:v>
                </c:pt>
                <c:pt idx="6">
                  <c:v>0.26666666666666666</c:v>
                </c:pt>
                <c:pt idx="7">
                  <c:v>0.11428571428571428</c:v>
                </c:pt>
                <c:pt idx="8">
                  <c:v>0.35238095238095241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8-4C93-B167-4B9DA783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75088"/>
        <c:axId val="1092072928"/>
      </c:scatterChart>
      <c:valAx>
        <c:axId val="1092446208"/>
        <c:scaling>
          <c:orientation val="minMax"/>
          <c:max val="3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39008"/>
        <c:crosses val="autoZero"/>
        <c:crossBetween val="midCat"/>
      </c:valAx>
      <c:valAx>
        <c:axId val="1092439008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Temperature</a:t>
                </a:r>
                <a:r>
                  <a:rPr lang="en-US" baseline="0"/>
                  <a:t> 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46208"/>
        <c:crosses val="autoZero"/>
        <c:crossBetween val="midCat"/>
      </c:valAx>
      <c:valAx>
        <c:axId val="1092072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</a:t>
                </a:r>
                <a:r>
                  <a:rPr lang="en-US" baseline="0"/>
                  <a:t> Rate (AMS/Minutes)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75088"/>
        <c:crosses val="max"/>
        <c:crossBetween val="midCat"/>
      </c:valAx>
      <c:valAx>
        <c:axId val="109207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0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F-422F-B43D-F35234FAFEF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F-422F-B43D-F35234FAFEF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0-4334-B34D-6853E172AB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F-422F-B43D-F35234FAFEF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E0-4334-B34D-6853E172AB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0-4334-B34D-6853E172AB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F-422F-B43D-F35234FAFEFE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E0-4334-B34D-6853E172AB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0-4334-B34D-6853E172AB1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E0-4334-B34D-6853E172AB1D}"/>
              </c:ext>
            </c:extLst>
          </c:dPt>
          <c:cat>
            <c:multiLvlStrRef>
              <c:f>'2019-2025 Adult Monthly Santee'!$A$25:$B$44</c:f>
              <c:multiLvlStrCache>
                <c:ptCount val="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April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April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Jan</c:v>
                  </c:pt>
                  <c:pt idx="18">
                    <c:v>Feb</c:v>
                  </c:pt>
                  <c:pt idx="19">
                    <c:v>Mar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  <c:pt idx="14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'2019-2025 Adult Monthly Santee'!$C$25:$C$44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25</c:v>
                </c:pt>
                <c:pt idx="10">
                  <c:v>5</c:v>
                </c:pt>
                <c:pt idx="11">
                  <c:v>10</c:v>
                </c:pt>
                <c:pt idx="12">
                  <c:v>31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BCD-BCFA-063A3D2A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956504"/>
        <c:axId val="480506624"/>
      </c:barChart>
      <c:catAx>
        <c:axId val="74695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06624"/>
        <c:crosses val="autoZero"/>
        <c:auto val="1"/>
        <c:lblAlgn val="ctr"/>
        <c:lblOffset val="100"/>
        <c:noMultiLvlLbl val="0"/>
      </c:catAx>
      <c:valAx>
        <c:axId val="48050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American Shad Caught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'2019-2025 catch rates'!$B$1</c:f>
              <c:strCache>
                <c:ptCount val="1"/>
                <c:pt idx="0">
                  <c:v># AMS Collected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'2019-2025 catch rates'!$B$2:$B$18</c:f>
              <c:numCache>
                <c:formatCode>#,##0</c:formatCode>
                <c:ptCount val="17"/>
                <c:pt idx="0">
                  <c:v>1778</c:v>
                </c:pt>
                <c:pt idx="1">
                  <c:v>2832</c:v>
                </c:pt>
                <c:pt idx="2">
                  <c:v>3124</c:v>
                </c:pt>
                <c:pt idx="3">
                  <c:v>2196</c:v>
                </c:pt>
                <c:pt idx="4">
                  <c:v>2222</c:v>
                </c:pt>
                <c:pt idx="5">
                  <c:v>2962</c:v>
                </c:pt>
                <c:pt idx="6">
                  <c:v>2288</c:v>
                </c:pt>
                <c:pt idx="7" formatCode="General">
                  <c:v>909</c:v>
                </c:pt>
                <c:pt idx="8">
                  <c:v>1882</c:v>
                </c:pt>
                <c:pt idx="9">
                  <c:v>2075</c:v>
                </c:pt>
                <c:pt idx="10">
                  <c:v>1091</c:v>
                </c:pt>
                <c:pt idx="11" formatCode="General">
                  <c:v>779</c:v>
                </c:pt>
                <c:pt idx="12">
                  <c:v>2844</c:v>
                </c:pt>
                <c:pt idx="13">
                  <c:v>2284</c:v>
                </c:pt>
                <c:pt idx="14">
                  <c:v>1492</c:v>
                </c:pt>
                <c:pt idx="15">
                  <c:v>1567</c:v>
                </c:pt>
                <c:pt idx="16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8-4928-9A53-1A38A544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530408"/>
        <c:axId val="933530048"/>
      </c:barChart>
      <c:lineChart>
        <c:grouping val="standard"/>
        <c:varyColors val="0"/>
        <c:ser>
          <c:idx val="2"/>
          <c:order val="1"/>
          <c:tx>
            <c:strRef>
              <c:f>'2019-2025 catch rates'!$C$1</c:f>
              <c:strCache>
                <c:ptCount val="1"/>
                <c:pt idx="0">
                  <c:v>Effort (s)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'2019-2025 catch rates'!$A$2:$A$18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'2019-2025 catch rates'!$C$2:$C$18</c:f>
              <c:numCache>
                <c:formatCode>#,##0</c:formatCode>
                <c:ptCount val="17"/>
                <c:pt idx="0">
                  <c:v>122935</c:v>
                </c:pt>
                <c:pt idx="1">
                  <c:v>157766</c:v>
                </c:pt>
                <c:pt idx="2">
                  <c:v>142200</c:v>
                </c:pt>
                <c:pt idx="3">
                  <c:v>165600</c:v>
                </c:pt>
                <c:pt idx="4">
                  <c:v>159600</c:v>
                </c:pt>
                <c:pt idx="5">
                  <c:v>162900</c:v>
                </c:pt>
                <c:pt idx="6">
                  <c:v>112300</c:v>
                </c:pt>
                <c:pt idx="7">
                  <c:v>88200</c:v>
                </c:pt>
                <c:pt idx="8">
                  <c:v>132450</c:v>
                </c:pt>
                <c:pt idx="9">
                  <c:v>140460</c:v>
                </c:pt>
                <c:pt idx="10">
                  <c:v>109470</c:v>
                </c:pt>
                <c:pt idx="11">
                  <c:v>113825</c:v>
                </c:pt>
                <c:pt idx="12">
                  <c:v>146345</c:v>
                </c:pt>
                <c:pt idx="13">
                  <c:v>140165</c:v>
                </c:pt>
                <c:pt idx="14">
                  <c:v>142200</c:v>
                </c:pt>
                <c:pt idx="15">
                  <c:v>58500</c:v>
                </c:pt>
                <c:pt idx="16">
                  <c:v>43967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8-4928-9A53-1A38A544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95848"/>
        <c:axId val="93349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'2019-2025 catch rates'!$A$1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'2019-2025 catch rates'!$A$2:$A$18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  <c:pt idx="15">
                        <c:v>2024</c:v>
                      </c:pt>
                      <c:pt idx="16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'2019-2025 catch rates'!$A$2:$A$17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  <c:pt idx="15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A378-4928-9A53-1A38A5443DB7}"/>
                  </c:ext>
                </c:extLst>
              </c15:ser>
            </c15:filteredLineSeries>
          </c:ext>
        </c:extLst>
      </c:lineChart>
      <c:catAx>
        <c:axId val="9334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3496208"/>
        <c:crosses val="autoZero"/>
        <c:auto val="0"/>
        <c:lblAlgn val="ctr"/>
        <c:lblOffset val="100"/>
        <c:tickLblSkip val="1"/>
        <c:noMultiLvlLbl val="0"/>
      </c:catAx>
      <c:valAx>
        <c:axId val="93349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Effort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3495848"/>
        <c:crossesAt val="1"/>
        <c:crossBetween val="between"/>
      </c:valAx>
      <c:valAx>
        <c:axId val="933530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AMS Collected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3530408"/>
        <c:crosses val="max"/>
        <c:crossBetween val="between"/>
      </c:valAx>
      <c:catAx>
        <c:axId val="933530408"/>
        <c:scaling>
          <c:orientation val="minMax"/>
        </c:scaling>
        <c:delete val="1"/>
        <c:axPos val="b"/>
        <c:majorTickMark val="out"/>
        <c:minorTickMark val="none"/>
        <c:tickLblPos val="nextTo"/>
        <c:crossAx val="93353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14</xdr:row>
      <xdr:rowOff>80962</xdr:rowOff>
    </xdr:from>
    <xdr:to>
      <xdr:col>11</xdr:col>
      <xdr:colOff>276224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36094-90BB-A555-5F51-BB8C7A83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157161</xdr:colOff>
      <xdr:row>10</xdr:row>
      <xdr:rowOff>128586</xdr:rowOff>
    </xdr:from>
    <xdr:to>
      <xdr:col>20</xdr:col>
      <xdr:colOff>28574</xdr:colOff>
      <xdr:row>26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7EBEF-FEA0-EADD-C76C-819C8CEDE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4</xdr:row>
      <xdr:rowOff>19050</xdr:rowOff>
    </xdr:from>
    <xdr:to>
      <xdr:col>17</xdr:col>
      <xdr:colOff>466724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E17C0-B253-4F9F-AFD5-87A04D44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10</xdr:row>
      <xdr:rowOff>71436</xdr:rowOff>
    </xdr:from>
    <xdr:to>
      <xdr:col>15</xdr:col>
      <xdr:colOff>9524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B6B6C-94B8-F72B-BBF3-28B7196D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33CF-8477-4B3D-AE68-4D6C0978FD4B}">
  <dimension ref="A1:M41"/>
  <sheetViews>
    <sheetView workbookViewId="0">
      <selection activeCell="F11" sqref="F11"/>
    </sheetView>
  </sheetViews>
  <sheetFormatPr defaultRowHeight="15" x14ac:dyDescent="0.25"/>
  <cols>
    <col min="1" max="1" width="32.140625" customWidth="1"/>
    <col min="2" max="2" width="10.28515625" customWidth="1"/>
    <col min="3" max="3" width="23.28515625" customWidth="1"/>
    <col min="4" max="4" width="26" customWidth="1"/>
    <col min="5" max="6" width="25.42578125" customWidth="1"/>
    <col min="9" max="9" width="16.5703125" customWidth="1"/>
    <col min="10" max="10" width="16.140625" customWidth="1"/>
  </cols>
  <sheetData>
    <row r="1" spans="1:13" x14ac:dyDescent="0.25">
      <c r="A1" s="1" t="s">
        <v>66</v>
      </c>
    </row>
    <row r="2" spans="1:13" x14ac:dyDescent="0.25">
      <c r="A2" s="2" t="s">
        <v>70</v>
      </c>
    </row>
    <row r="3" spans="1:13" x14ac:dyDescent="0.25">
      <c r="A3" s="3" t="s">
        <v>0</v>
      </c>
      <c r="B3" s="4"/>
      <c r="C3" s="3" t="s">
        <v>1</v>
      </c>
      <c r="D3" s="4" t="s">
        <v>2</v>
      </c>
      <c r="E3" s="3" t="s">
        <v>3</v>
      </c>
      <c r="F3" s="3" t="s">
        <v>4</v>
      </c>
      <c r="G3" s="2"/>
      <c r="H3" s="2"/>
      <c r="I3" s="5" t="s">
        <v>5</v>
      </c>
      <c r="J3" s="6" t="s">
        <v>6</v>
      </c>
    </row>
    <row r="4" spans="1:13" x14ac:dyDescent="0.25">
      <c r="A4" s="7" t="s">
        <v>7</v>
      </c>
      <c r="C4" s="8"/>
      <c r="E4" s="8"/>
      <c r="F4" s="8"/>
      <c r="I4" s="9" t="s">
        <v>8</v>
      </c>
      <c r="J4" s="10" t="s">
        <v>63</v>
      </c>
    </row>
    <row r="5" spans="1:13" x14ac:dyDescent="0.25">
      <c r="A5" s="8" t="s">
        <v>21</v>
      </c>
      <c r="C5" s="8">
        <v>7</v>
      </c>
      <c r="D5">
        <v>6300</v>
      </c>
      <c r="E5" s="8">
        <v>14</v>
      </c>
      <c r="F5" s="11">
        <f>E5/(D5/60)</f>
        <v>0.13333333333333333</v>
      </c>
      <c r="I5" s="9" t="s">
        <v>9</v>
      </c>
      <c r="J5" s="10" t="s">
        <v>64</v>
      </c>
    </row>
    <row r="6" spans="1:13" x14ac:dyDescent="0.25">
      <c r="A6" s="8" t="s">
        <v>10</v>
      </c>
      <c r="C6" s="8">
        <v>7</v>
      </c>
      <c r="D6">
        <v>6300</v>
      </c>
      <c r="E6" s="8">
        <v>20</v>
      </c>
      <c r="F6" s="11">
        <f>E6/(D6/60)</f>
        <v>0.19047619047619047</v>
      </c>
      <c r="I6" s="9" t="s">
        <v>11</v>
      </c>
      <c r="J6" s="10" t="s">
        <v>71</v>
      </c>
    </row>
    <row r="7" spans="1:13" x14ac:dyDescent="0.25">
      <c r="A7" s="8" t="s">
        <v>12</v>
      </c>
      <c r="C7" s="8">
        <v>7</v>
      </c>
      <c r="D7">
        <v>6300</v>
      </c>
      <c r="E7" s="8">
        <v>28</v>
      </c>
      <c r="F7" s="11">
        <f>E7/(D7/60)</f>
        <v>0.26666666666666666</v>
      </c>
      <c r="I7" s="12" t="s">
        <v>13</v>
      </c>
      <c r="J7" s="13" t="s">
        <v>22</v>
      </c>
    </row>
    <row r="8" spans="1:13" x14ac:dyDescent="0.25">
      <c r="A8" s="14"/>
      <c r="B8" s="15" t="s">
        <v>14</v>
      </c>
      <c r="C8" s="16"/>
      <c r="D8" s="17">
        <f>SUM(D5,D6,D7)</f>
        <v>18900</v>
      </c>
      <c r="E8" s="16">
        <f>SUM(E5:E7)</f>
        <v>62</v>
      </c>
      <c r="F8" s="18">
        <f>AVERAGE(F5:F7)</f>
        <v>0.19682539682539679</v>
      </c>
    </row>
    <row r="9" spans="1:13" x14ac:dyDescent="0.25">
      <c r="A9" s="8"/>
      <c r="C9" s="8"/>
      <c r="E9" s="8"/>
      <c r="F9" s="8"/>
    </row>
    <row r="10" spans="1:13" x14ac:dyDescent="0.25">
      <c r="A10" s="7" t="s">
        <v>15</v>
      </c>
      <c r="C10" s="8"/>
      <c r="E10" s="8"/>
      <c r="F10" s="8"/>
    </row>
    <row r="11" spans="1:13" x14ac:dyDescent="0.25">
      <c r="A11" s="8" t="s">
        <v>16</v>
      </c>
      <c r="C11" s="8">
        <v>7</v>
      </c>
      <c r="D11">
        <v>6300</v>
      </c>
      <c r="E11" s="8">
        <v>52</v>
      </c>
      <c r="F11" s="11">
        <f>E11/(D11/60)</f>
        <v>0.49523809523809526</v>
      </c>
    </row>
    <row r="12" spans="1:13" x14ac:dyDescent="0.25">
      <c r="A12" s="8" t="s">
        <v>17</v>
      </c>
      <c r="C12" s="8">
        <v>7</v>
      </c>
      <c r="D12">
        <v>6167</v>
      </c>
      <c r="E12" s="8">
        <v>29</v>
      </c>
      <c r="F12" s="11">
        <f>E12/(D12/60)</f>
        <v>0.28214691097778499</v>
      </c>
    </row>
    <row r="13" spans="1:13" x14ac:dyDescent="0.25">
      <c r="A13" s="8" t="s">
        <v>18</v>
      </c>
      <c r="C13" s="8">
        <v>7</v>
      </c>
      <c r="D13">
        <v>6300</v>
      </c>
      <c r="E13" s="8">
        <v>79</v>
      </c>
      <c r="F13" s="11">
        <f>E13/(D13/60)</f>
        <v>0.75238095238095237</v>
      </c>
      <c r="J13" t="s">
        <v>59</v>
      </c>
      <c r="K13" t="s">
        <v>60</v>
      </c>
      <c r="L13" t="s">
        <v>61</v>
      </c>
      <c r="M13" t="s">
        <v>62</v>
      </c>
    </row>
    <row r="14" spans="1:13" x14ac:dyDescent="0.25">
      <c r="A14" s="8" t="s">
        <v>19</v>
      </c>
      <c r="C14" s="8">
        <v>7</v>
      </c>
      <c r="D14">
        <v>6300</v>
      </c>
      <c r="E14" s="8">
        <v>64</v>
      </c>
      <c r="F14" s="11">
        <f>E14/(D14/60)</f>
        <v>0.60952380952380958</v>
      </c>
      <c r="J14">
        <v>21.5</v>
      </c>
      <c r="K14">
        <v>3.18</v>
      </c>
      <c r="L14">
        <v>84.9</v>
      </c>
      <c r="M14">
        <v>0</v>
      </c>
    </row>
    <row r="15" spans="1:13" x14ac:dyDescent="0.25">
      <c r="A15" s="14"/>
      <c r="B15" s="15" t="s">
        <v>14</v>
      </c>
      <c r="C15" s="16"/>
      <c r="D15" s="17">
        <f>SUM(D11:D14)</f>
        <v>25067</v>
      </c>
      <c r="E15" s="16">
        <f>SUM(E11:E14)</f>
        <v>224</v>
      </c>
      <c r="F15" s="18">
        <f>AVERAGE(F11:F14)</f>
        <v>0.53482244203016061</v>
      </c>
      <c r="J15">
        <v>25.6</v>
      </c>
      <c r="K15" s="36">
        <v>3.06</v>
      </c>
      <c r="L15">
        <v>90.6</v>
      </c>
      <c r="M15">
        <v>0</v>
      </c>
    </row>
    <row r="16" spans="1:13" x14ac:dyDescent="0.25">
      <c r="A16" s="8"/>
      <c r="C16" s="8"/>
      <c r="E16" s="8"/>
      <c r="F16" s="8"/>
      <c r="J16">
        <v>24.4</v>
      </c>
      <c r="K16">
        <v>6.85</v>
      </c>
      <c r="L16">
        <v>96</v>
      </c>
      <c r="M16" t="s">
        <v>57</v>
      </c>
    </row>
    <row r="17" spans="1:13" x14ac:dyDescent="0.25">
      <c r="A17" s="7"/>
      <c r="C17" s="8"/>
      <c r="E17" s="8"/>
      <c r="F17" s="8"/>
      <c r="J17">
        <v>21.7</v>
      </c>
      <c r="K17">
        <v>3.29</v>
      </c>
      <c r="L17">
        <v>81.3</v>
      </c>
      <c r="M17">
        <v>0</v>
      </c>
    </row>
    <row r="18" spans="1:13" x14ac:dyDescent="0.25">
      <c r="A18" s="8"/>
      <c r="C18" s="8"/>
      <c r="E18" s="8"/>
      <c r="F18" s="8"/>
      <c r="J18">
        <v>24</v>
      </c>
      <c r="K18">
        <v>6.98</v>
      </c>
      <c r="L18">
        <v>78</v>
      </c>
      <c r="M18">
        <v>0</v>
      </c>
    </row>
    <row r="19" spans="1:13" x14ac:dyDescent="0.25">
      <c r="A19" s="8"/>
      <c r="C19" s="8"/>
      <c r="E19" s="8"/>
      <c r="F19" s="8"/>
      <c r="J19">
        <v>25</v>
      </c>
      <c r="K19">
        <v>6.18</v>
      </c>
      <c r="L19">
        <v>101.9</v>
      </c>
      <c r="M19" t="s">
        <v>57</v>
      </c>
    </row>
    <row r="20" spans="1:13" x14ac:dyDescent="0.25">
      <c r="A20" s="8"/>
      <c r="C20" s="8"/>
      <c r="E20" s="8"/>
      <c r="F20" s="8"/>
      <c r="J20">
        <v>25.2</v>
      </c>
      <c r="K20">
        <v>6.13</v>
      </c>
      <c r="L20">
        <v>96.4</v>
      </c>
      <c r="M20">
        <v>0.1</v>
      </c>
    </row>
    <row r="21" spans="1:13" x14ac:dyDescent="0.25">
      <c r="A21" s="14"/>
      <c r="B21" s="15"/>
      <c r="C21" s="16"/>
      <c r="D21" s="17"/>
      <c r="E21" s="16"/>
      <c r="F21" s="16"/>
      <c r="J21">
        <v>25.6</v>
      </c>
      <c r="K21">
        <v>6.33</v>
      </c>
      <c r="L21">
        <v>114.8</v>
      </c>
      <c r="M21">
        <v>0.1</v>
      </c>
    </row>
    <row r="22" spans="1:13" x14ac:dyDescent="0.25">
      <c r="A22" s="8"/>
      <c r="C22" s="8"/>
      <c r="E22" s="8"/>
      <c r="F22" s="8"/>
      <c r="J22">
        <v>23.7</v>
      </c>
      <c r="K22">
        <v>6.92</v>
      </c>
      <c r="L22">
        <v>123.1</v>
      </c>
      <c r="M22">
        <v>0.1</v>
      </c>
    </row>
    <row r="23" spans="1:13" x14ac:dyDescent="0.25">
      <c r="A23" s="7"/>
      <c r="C23" s="8"/>
      <c r="E23" s="8"/>
      <c r="F23" s="8"/>
      <c r="J23">
        <v>23</v>
      </c>
      <c r="K23">
        <v>6.88</v>
      </c>
      <c r="L23">
        <v>104.8</v>
      </c>
      <c r="M23">
        <v>0.1</v>
      </c>
    </row>
    <row r="24" spans="1:13" x14ac:dyDescent="0.25">
      <c r="A24" s="8"/>
      <c r="C24" s="8"/>
      <c r="E24" s="8"/>
      <c r="F24" s="8"/>
    </row>
    <row r="25" spans="1:13" x14ac:dyDescent="0.25">
      <c r="A25" s="8"/>
      <c r="C25" s="8"/>
      <c r="E25" s="8"/>
      <c r="F25" s="8"/>
    </row>
    <row r="26" spans="1:13" ht="15.75" customHeight="1" x14ac:dyDescent="0.25">
      <c r="A26" s="8"/>
      <c r="C26" s="8"/>
      <c r="E26" s="8"/>
      <c r="F26" s="8"/>
    </row>
    <row r="27" spans="1:13" x14ac:dyDescent="0.25">
      <c r="A27" s="14"/>
      <c r="B27" s="15" t="s">
        <v>14</v>
      </c>
      <c r="C27" s="16"/>
      <c r="D27" s="17"/>
      <c r="E27" s="16"/>
      <c r="F27" s="18"/>
    </row>
    <row r="28" spans="1:13" x14ac:dyDescent="0.25">
      <c r="A28" s="8"/>
      <c r="C28" s="8"/>
      <c r="E28" s="8"/>
      <c r="F28" s="8"/>
    </row>
    <row r="29" spans="1:13" x14ac:dyDescent="0.25">
      <c r="A29" s="7"/>
      <c r="C29" s="8"/>
      <c r="E29" s="8"/>
      <c r="F29" s="8"/>
      <c r="I29" t="s">
        <v>68</v>
      </c>
      <c r="J29">
        <f>MIN(J14:J27)</f>
        <v>21.5</v>
      </c>
      <c r="K29">
        <f>MIN(K14:K27)</f>
        <v>3.06</v>
      </c>
      <c r="L29">
        <f>MIN(L14:L27)</f>
        <v>78</v>
      </c>
      <c r="M29">
        <f>MIN(M14:M27)</f>
        <v>0</v>
      </c>
    </row>
    <row r="30" spans="1:13" x14ac:dyDescent="0.25">
      <c r="A30" s="8"/>
      <c r="C30" s="8"/>
      <c r="E30" s="8"/>
      <c r="F30" s="11"/>
      <c r="I30" t="s">
        <v>69</v>
      </c>
      <c r="J30">
        <f>MAX(J14:J27)</f>
        <v>25.6</v>
      </c>
      <c r="K30">
        <f>MAX(K14:K27)</f>
        <v>6.98</v>
      </c>
      <c r="L30">
        <f>MAX(L14:L27)</f>
        <v>123.1</v>
      </c>
      <c r="M30">
        <f>MAX(M14:M27)</f>
        <v>0.1</v>
      </c>
    </row>
    <row r="31" spans="1:13" x14ac:dyDescent="0.25">
      <c r="A31" s="14"/>
      <c r="B31" s="15" t="s">
        <v>14</v>
      </c>
      <c r="C31" s="16"/>
      <c r="D31" s="17"/>
      <c r="E31" s="16"/>
      <c r="F31" s="18">
        <f>F30</f>
        <v>0</v>
      </c>
    </row>
    <row r="32" spans="1:13" x14ac:dyDescent="0.25">
      <c r="A32" s="8"/>
      <c r="C32" s="8"/>
      <c r="E32" s="8"/>
      <c r="F32" s="8"/>
    </row>
    <row r="33" spans="1:6" x14ac:dyDescent="0.25">
      <c r="A33" s="7"/>
      <c r="C33" s="8"/>
      <c r="E33" s="8"/>
      <c r="F33" s="8"/>
    </row>
    <row r="34" spans="1:6" x14ac:dyDescent="0.25">
      <c r="A34" s="8"/>
      <c r="C34" s="8"/>
      <c r="E34" s="8"/>
      <c r="F34" s="11"/>
    </row>
    <row r="35" spans="1:6" x14ac:dyDescent="0.25">
      <c r="A35" s="14"/>
      <c r="B35" s="16" t="s">
        <v>14</v>
      </c>
      <c r="C35" s="16">
        <f>C34</f>
        <v>0</v>
      </c>
      <c r="D35" s="17">
        <f>D34</f>
        <v>0</v>
      </c>
      <c r="E35" s="16">
        <f>E34</f>
        <v>0</v>
      </c>
      <c r="F35" s="18">
        <f>F34</f>
        <v>0</v>
      </c>
    </row>
    <row r="38" spans="1:6" x14ac:dyDescent="0.25">
      <c r="B38" s="15" t="s">
        <v>20</v>
      </c>
      <c r="C38" s="19"/>
      <c r="D38" s="17">
        <f>SUM(D31,D27,D21,D15,D8,D35)</f>
        <v>43967</v>
      </c>
      <c r="E38" s="17">
        <f>SUM(E8,E15,E21,E27,E31,E35)</f>
        <v>286</v>
      </c>
      <c r="F38" s="20">
        <f>E38/(D38/60)</f>
        <v>0.39029271953965478</v>
      </c>
    </row>
    <row r="39" spans="1:6" x14ac:dyDescent="0.25">
      <c r="B39" s="2"/>
      <c r="D39" s="2"/>
      <c r="E39" s="2"/>
      <c r="F39" s="21"/>
    </row>
    <row r="40" spans="1:6" x14ac:dyDescent="0.25">
      <c r="B40" s="2"/>
    </row>
    <row r="41" spans="1:6" x14ac:dyDescent="0.25">
      <c r="A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A4FD-C3F7-4770-82D0-80AD2971F252}">
  <dimension ref="A1:E14"/>
  <sheetViews>
    <sheetView workbookViewId="0">
      <selection activeCell="B14" sqref="B14"/>
    </sheetView>
  </sheetViews>
  <sheetFormatPr defaultRowHeight="15" x14ac:dyDescent="0.25"/>
  <sheetData>
    <row r="1" spans="1:5" x14ac:dyDescent="0.25">
      <c r="A1" s="1" t="s">
        <v>65</v>
      </c>
    </row>
    <row r="2" spans="1:5" x14ac:dyDescent="0.25">
      <c r="A2" s="1" t="s">
        <v>23</v>
      </c>
    </row>
    <row r="4" spans="1:5" x14ac:dyDescent="0.25">
      <c r="A4" s="3" t="s">
        <v>24</v>
      </c>
      <c r="B4" s="22" t="s">
        <v>25</v>
      </c>
      <c r="D4" s="3" t="s">
        <v>25</v>
      </c>
      <c r="E4" s="23">
        <f>SUM(B5:B14)</f>
        <v>2312</v>
      </c>
    </row>
    <row r="5" spans="1:5" x14ac:dyDescent="0.25">
      <c r="A5" s="8" t="s">
        <v>26</v>
      </c>
      <c r="B5" s="24">
        <v>286</v>
      </c>
      <c r="D5" s="3" t="s">
        <v>27</v>
      </c>
      <c r="E5" s="23">
        <v>10</v>
      </c>
    </row>
    <row r="6" spans="1:5" x14ac:dyDescent="0.25">
      <c r="A6" s="8" t="s">
        <v>28</v>
      </c>
      <c r="B6" s="24">
        <v>13</v>
      </c>
    </row>
    <row r="7" spans="1:5" x14ac:dyDescent="0.25">
      <c r="A7" s="8" t="s">
        <v>29</v>
      </c>
      <c r="B7" s="24">
        <v>151</v>
      </c>
    </row>
    <row r="8" spans="1:5" x14ac:dyDescent="0.25">
      <c r="A8" s="8" t="s">
        <v>30</v>
      </c>
      <c r="B8" s="24">
        <v>89</v>
      </c>
    </row>
    <row r="9" spans="1:5" x14ac:dyDescent="0.25">
      <c r="A9" s="8" t="s">
        <v>31</v>
      </c>
      <c r="B9" s="24">
        <v>15</v>
      </c>
    </row>
    <row r="10" spans="1:5" x14ac:dyDescent="0.25">
      <c r="A10" s="8" t="s">
        <v>32</v>
      </c>
      <c r="B10" s="24">
        <v>828</v>
      </c>
    </row>
    <row r="11" spans="1:5" x14ac:dyDescent="0.25">
      <c r="A11" s="8" t="s">
        <v>33</v>
      </c>
      <c r="B11" s="24">
        <v>124</v>
      </c>
    </row>
    <row r="12" spans="1:5" x14ac:dyDescent="0.25">
      <c r="A12" s="8" t="s">
        <v>54</v>
      </c>
      <c r="B12" s="24">
        <v>343</v>
      </c>
    </row>
    <row r="13" spans="1:5" x14ac:dyDescent="0.25">
      <c r="A13" s="8" t="s">
        <v>34</v>
      </c>
      <c r="B13" s="24">
        <v>371</v>
      </c>
    </row>
    <row r="14" spans="1:5" x14ac:dyDescent="0.25">
      <c r="A14" s="14" t="s">
        <v>35</v>
      </c>
      <c r="B14" s="25">
        <v>92</v>
      </c>
    </row>
  </sheetData>
  <sortState xmlns:xlrd2="http://schemas.microsoft.com/office/spreadsheetml/2017/richdata2" ref="A5:B14">
    <sortCondition ref="A5:A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43CE-D62B-419F-A2DD-9CA54B69DFBE}">
  <dimension ref="A1:K53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5" max="5" width="10.85546875" style="27" bestFit="1" customWidth="1"/>
    <col min="6" max="6" width="12.42578125" customWidth="1"/>
    <col min="9" max="9" width="7.7109375" customWidth="1"/>
    <col min="10" max="10" width="9.7109375" customWidth="1"/>
    <col min="11" max="11" width="12.7109375" customWidth="1"/>
  </cols>
  <sheetData>
    <row r="1" spans="1:11" x14ac:dyDescent="0.25">
      <c r="A1" s="1" t="s">
        <v>36</v>
      </c>
    </row>
    <row r="2" spans="1:11" x14ac:dyDescent="0.25">
      <c r="A2" t="s">
        <v>58</v>
      </c>
    </row>
    <row r="4" spans="1:11" x14ac:dyDescent="0.25">
      <c r="A4" s="28" t="s">
        <v>37</v>
      </c>
      <c r="B4" s="3" t="s">
        <v>38</v>
      </c>
      <c r="C4" s="4" t="s">
        <v>39</v>
      </c>
      <c r="D4" s="3" t="s">
        <v>40</v>
      </c>
      <c r="E4" s="29" t="s">
        <v>41</v>
      </c>
      <c r="F4" s="3" t="s">
        <v>8</v>
      </c>
      <c r="I4" s="28" t="s">
        <v>42</v>
      </c>
      <c r="J4" s="3" t="s">
        <v>43</v>
      </c>
      <c r="K4" s="22" t="s">
        <v>8</v>
      </c>
    </row>
    <row r="5" spans="1:11" x14ac:dyDescent="0.25">
      <c r="A5" s="30">
        <v>45810</v>
      </c>
      <c r="B5" s="8">
        <v>10</v>
      </c>
      <c r="C5">
        <v>6300</v>
      </c>
      <c r="D5" s="8">
        <f>C5/60</f>
        <v>105</v>
      </c>
      <c r="E5" s="27">
        <f>B5/D5</f>
        <v>9.5238095238095233E-2</v>
      </c>
      <c r="F5" s="8">
        <v>21.6</v>
      </c>
      <c r="I5" s="9">
        <v>153</v>
      </c>
      <c r="J5" s="11">
        <f>E5</f>
        <v>9.5238095238095233E-2</v>
      </c>
      <c r="K5" s="24">
        <f>F5</f>
        <v>21.6</v>
      </c>
    </row>
    <row r="6" spans="1:11" x14ac:dyDescent="0.25">
      <c r="A6" s="30">
        <v>45824</v>
      </c>
      <c r="B6" s="8">
        <v>26</v>
      </c>
      <c r="C6">
        <v>6300</v>
      </c>
      <c r="D6" s="8">
        <f t="shared" ref="D6:D27" si="0">C6/60</f>
        <v>105</v>
      </c>
      <c r="E6" s="27">
        <f t="shared" ref="E6:E53" si="1">B6/D6</f>
        <v>0.24761904761904763</v>
      </c>
      <c r="F6" s="8">
        <v>25.6</v>
      </c>
      <c r="I6" s="9">
        <v>167</v>
      </c>
      <c r="J6" s="11">
        <f t="shared" ref="J6:J53" si="2">E6</f>
        <v>0.24761904761904763</v>
      </c>
      <c r="K6" s="24">
        <f t="shared" ref="K6:K26" si="3">F6</f>
        <v>25.6</v>
      </c>
    </row>
    <row r="7" spans="1:11" x14ac:dyDescent="0.25">
      <c r="A7" s="30">
        <v>45846</v>
      </c>
      <c r="B7" s="8">
        <v>130</v>
      </c>
      <c r="C7">
        <v>6167</v>
      </c>
      <c r="D7" s="8">
        <f t="shared" si="0"/>
        <v>102.78333333333333</v>
      </c>
      <c r="E7" s="27">
        <f t="shared" si="1"/>
        <v>1.2647964974866224</v>
      </c>
      <c r="F7" s="8" t="s">
        <v>56</v>
      </c>
      <c r="I7" s="9">
        <v>189</v>
      </c>
      <c r="J7" s="11">
        <f t="shared" si="2"/>
        <v>1.2647964974866224</v>
      </c>
      <c r="K7" s="24" t="str">
        <f t="shared" si="3"/>
        <v>*not recorded</v>
      </c>
    </row>
    <row r="8" spans="1:11" x14ac:dyDescent="0.25">
      <c r="A8" s="30">
        <v>45863</v>
      </c>
      <c r="B8" s="8" t="s">
        <v>57</v>
      </c>
      <c r="D8" s="8">
        <f t="shared" si="0"/>
        <v>0</v>
      </c>
      <c r="E8" s="27" t="e">
        <f t="shared" si="1"/>
        <v>#VALUE!</v>
      </c>
      <c r="F8" s="8"/>
      <c r="I8" s="9">
        <v>206</v>
      </c>
      <c r="J8" s="11" t="e">
        <f t="shared" si="2"/>
        <v>#VALUE!</v>
      </c>
      <c r="K8" s="24">
        <f t="shared" si="3"/>
        <v>0</v>
      </c>
    </row>
    <row r="9" spans="1:11" x14ac:dyDescent="0.25">
      <c r="A9" s="30">
        <v>45873</v>
      </c>
      <c r="B9" s="8" t="s">
        <v>57</v>
      </c>
      <c r="D9" s="8">
        <f t="shared" si="0"/>
        <v>0</v>
      </c>
      <c r="E9" s="27" t="e">
        <f t="shared" si="1"/>
        <v>#VALUE!</v>
      </c>
      <c r="F9" s="8"/>
      <c r="I9" s="9">
        <v>216</v>
      </c>
      <c r="J9" s="11" t="e">
        <f t="shared" si="2"/>
        <v>#VALUE!</v>
      </c>
      <c r="K9" s="24">
        <f t="shared" si="3"/>
        <v>0</v>
      </c>
    </row>
    <row r="10" spans="1:11" x14ac:dyDescent="0.25">
      <c r="A10" s="30">
        <v>45882</v>
      </c>
      <c r="B10" s="8">
        <v>43</v>
      </c>
      <c r="C10">
        <v>6300</v>
      </c>
      <c r="D10" s="8">
        <f t="shared" si="0"/>
        <v>105</v>
      </c>
      <c r="E10" s="27">
        <f t="shared" si="1"/>
        <v>0.40952380952380951</v>
      </c>
      <c r="F10" s="8">
        <v>24</v>
      </c>
      <c r="I10" s="9">
        <v>225</v>
      </c>
      <c r="J10" s="11">
        <f t="shared" si="2"/>
        <v>0.40952380952380951</v>
      </c>
      <c r="K10" s="24">
        <f t="shared" si="3"/>
        <v>24</v>
      </c>
    </row>
    <row r="11" spans="1:11" x14ac:dyDescent="0.25">
      <c r="A11" s="30">
        <v>45910</v>
      </c>
      <c r="B11" s="8">
        <v>28</v>
      </c>
      <c r="C11">
        <v>6300</v>
      </c>
      <c r="D11" s="8">
        <f t="shared" si="0"/>
        <v>105</v>
      </c>
      <c r="E11" s="27">
        <f t="shared" si="1"/>
        <v>0.26666666666666666</v>
      </c>
      <c r="F11" s="8">
        <v>24.7</v>
      </c>
      <c r="I11" s="9">
        <v>253</v>
      </c>
      <c r="J11" s="11">
        <f t="shared" si="2"/>
        <v>0.26666666666666666</v>
      </c>
      <c r="K11" s="24">
        <f t="shared" si="3"/>
        <v>24.7</v>
      </c>
    </row>
    <row r="12" spans="1:11" x14ac:dyDescent="0.25">
      <c r="A12" s="30">
        <v>45924</v>
      </c>
      <c r="B12" s="8">
        <v>12</v>
      </c>
      <c r="C12">
        <v>6300</v>
      </c>
      <c r="D12" s="8">
        <f t="shared" si="0"/>
        <v>105</v>
      </c>
      <c r="E12" s="27">
        <f t="shared" si="1"/>
        <v>0.11428571428571428</v>
      </c>
      <c r="F12" s="8">
        <v>25.4</v>
      </c>
      <c r="I12" s="9">
        <v>267</v>
      </c>
      <c r="J12" s="11">
        <f t="shared" si="2"/>
        <v>0.11428571428571428</v>
      </c>
      <c r="K12" s="24">
        <f t="shared" si="3"/>
        <v>25.4</v>
      </c>
    </row>
    <row r="13" spans="1:11" x14ac:dyDescent="0.25">
      <c r="A13" s="30">
        <v>45938</v>
      </c>
      <c r="B13" s="8">
        <v>37</v>
      </c>
      <c r="C13">
        <v>6300</v>
      </c>
      <c r="D13" s="8">
        <f t="shared" si="0"/>
        <v>105</v>
      </c>
      <c r="E13" s="27">
        <f t="shared" si="1"/>
        <v>0.35238095238095241</v>
      </c>
      <c r="F13" s="8">
        <v>23.4</v>
      </c>
      <c r="I13" s="9">
        <v>281</v>
      </c>
      <c r="J13" s="11">
        <f t="shared" si="2"/>
        <v>0.35238095238095241</v>
      </c>
      <c r="K13" s="24">
        <f t="shared" si="3"/>
        <v>23.4</v>
      </c>
    </row>
    <row r="14" spans="1:11" x14ac:dyDescent="0.25">
      <c r="A14" s="30"/>
      <c r="B14" s="8"/>
      <c r="D14" s="8">
        <f t="shared" si="0"/>
        <v>0</v>
      </c>
      <c r="E14" s="27" t="e">
        <f t="shared" si="1"/>
        <v>#DIV/0!</v>
      </c>
      <c r="F14" s="8"/>
      <c r="I14" s="9"/>
      <c r="J14" s="11" t="e">
        <f t="shared" si="2"/>
        <v>#DIV/0!</v>
      </c>
      <c r="K14" s="24">
        <f t="shared" si="3"/>
        <v>0</v>
      </c>
    </row>
    <row r="15" spans="1:11" x14ac:dyDescent="0.25">
      <c r="A15" s="30"/>
      <c r="B15" s="8"/>
      <c r="D15" s="8">
        <f t="shared" si="0"/>
        <v>0</v>
      </c>
      <c r="E15" s="27" t="e">
        <f t="shared" si="1"/>
        <v>#DIV/0!</v>
      </c>
      <c r="F15" s="8"/>
      <c r="I15" s="9"/>
      <c r="J15" s="11" t="e">
        <f t="shared" si="2"/>
        <v>#DIV/0!</v>
      </c>
      <c r="K15" s="24">
        <f t="shared" si="3"/>
        <v>0</v>
      </c>
    </row>
    <row r="16" spans="1:11" x14ac:dyDescent="0.25">
      <c r="A16" s="30"/>
      <c r="B16" s="8"/>
      <c r="D16" s="8">
        <f t="shared" si="0"/>
        <v>0</v>
      </c>
      <c r="E16" s="27" t="e">
        <f t="shared" si="1"/>
        <v>#DIV/0!</v>
      </c>
      <c r="F16" s="8"/>
      <c r="I16" s="9"/>
      <c r="J16" s="11" t="e">
        <f t="shared" si="2"/>
        <v>#DIV/0!</v>
      </c>
      <c r="K16" s="24">
        <f t="shared" si="3"/>
        <v>0</v>
      </c>
    </row>
    <row r="17" spans="1:11" x14ac:dyDescent="0.25">
      <c r="A17" s="30"/>
      <c r="B17" s="8"/>
      <c r="D17" s="8">
        <f t="shared" si="0"/>
        <v>0</v>
      </c>
      <c r="E17" s="27" t="e">
        <f t="shared" si="1"/>
        <v>#DIV/0!</v>
      </c>
      <c r="F17" s="8"/>
      <c r="I17" s="9"/>
      <c r="J17" s="11" t="e">
        <f t="shared" si="2"/>
        <v>#DIV/0!</v>
      </c>
      <c r="K17" s="24">
        <f t="shared" si="3"/>
        <v>0</v>
      </c>
    </row>
    <row r="18" spans="1:11" x14ac:dyDescent="0.25">
      <c r="A18" s="30"/>
      <c r="B18" s="8"/>
      <c r="D18" s="8">
        <f t="shared" si="0"/>
        <v>0</v>
      </c>
      <c r="E18" s="27" t="e">
        <f t="shared" si="1"/>
        <v>#DIV/0!</v>
      </c>
      <c r="F18" s="8"/>
      <c r="I18" s="9"/>
      <c r="J18" s="11" t="e">
        <f t="shared" si="2"/>
        <v>#DIV/0!</v>
      </c>
      <c r="K18" s="24">
        <f t="shared" si="3"/>
        <v>0</v>
      </c>
    </row>
    <row r="19" spans="1:11" x14ac:dyDescent="0.25">
      <c r="A19" s="30"/>
      <c r="B19" s="8"/>
      <c r="D19" s="8">
        <f t="shared" si="0"/>
        <v>0</v>
      </c>
      <c r="E19" s="27" t="e">
        <f t="shared" si="1"/>
        <v>#DIV/0!</v>
      </c>
      <c r="F19" s="8"/>
      <c r="I19" s="9"/>
      <c r="J19" s="11" t="e">
        <f t="shared" si="2"/>
        <v>#DIV/0!</v>
      </c>
      <c r="K19" s="24">
        <f t="shared" si="3"/>
        <v>0</v>
      </c>
    </row>
    <row r="20" spans="1:11" x14ac:dyDescent="0.25">
      <c r="A20" s="30"/>
      <c r="B20" s="8"/>
      <c r="D20" s="8">
        <f t="shared" si="0"/>
        <v>0</v>
      </c>
      <c r="E20" s="27" t="e">
        <f t="shared" si="1"/>
        <v>#DIV/0!</v>
      </c>
      <c r="F20" s="8"/>
      <c r="I20" s="9"/>
      <c r="J20" s="11" t="e">
        <f t="shared" si="2"/>
        <v>#DIV/0!</v>
      </c>
      <c r="K20" s="24">
        <f t="shared" si="3"/>
        <v>0</v>
      </c>
    </row>
    <row r="21" spans="1:11" x14ac:dyDescent="0.25">
      <c r="A21" s="30"/>
      <c r="B21" s="8"/>
      <c r="D21" s="8">
        <f t="shared" si="0"/>
        <v>0</v>
      </c>
      <c r="E21" s="27" t="e">
        <f t="shared" si="1"/>
        <v>#DIV/0!</v>
      </c>
      <c r="F21" s="8"/>
      <c r="I21" s="9"/>
      <c r="J21" s="11" t="e">
        <f t="shared" si="2"/>
        <v>#DIV/0!</v>
      </c>
      <c r="K21" s="24">
        <f t="shared" si="3"/>
        <v>0</v>
      </c>
    </row>
    <row r="22" spans="1:11" x14ac:dyDescent="0.25">
      <c r="A22" s="30"/>
      <c r="B22" s="8"/>
      <c r="D22" s="8">
        <f t="shared" si="0"/>
        <v>0</v>
      </c>
      <c r="E22" s="27" t="e">
        <f t="shared" si="1"/>
        <v>#DIV/0!</v>
      </c>
      <c r="F22" s="8"/>
      <c r="I22" s="9"/>
      <c r="J22" s="11" t="e">
        <f t="shared" si="2"/>
        <v>#DIV/0!</v>
      </c>
      <c r="K22" s="24">
        <f t="shared" si="3"/>
        <v>0</v>
      </c>
    </row>
    <row r="23" spans="1:11" x14ac:dyDescent="0.25">
      <c r="A23" s="30"/>
      <c r="B23" s="8"/>
      <c r="D23" s="8">
        <f t="shared" si="0"/>
        <v>0</v>
      </c>
      <c r="E23" s="27" t="e">
        <f t="shared" si="1"/>
        <v>#DIV/0!</v>
      </c>
      <c r="F23" s="8"/>
      <c r="I23" s="9"/>
      <c r="J23" s="11" t="e">
        <f t="shared" si="2"/>
        <v>#DIV/0!</v>
      </c>
      <c r="K23" s="24">
        <f t="shared" si="3"/>
        <v>0</v>
      </c>
    </row>
    <row r="24" spans="1:11" x14ac:dyDescent="0.25">
      <c r="A24" s="30"/>
      <c r="B24" s="8"/>
      <c r="D24" s="8">
        <f t="shared" si="0"/>
        <v>0</v>
      </c>
      <c r="E24" s="27" t="e">
        <f t="shared" si="1"/>
        <v>#DIV/0!</v>
      </c>
      <c r="F24" s="8"/>
      <c r="I24" s="9"/>
      <c r="J24" s="11" t="e">
        <f t="shared" si="2"/>
        <v>#DIV/0!</v>
      </c>
      <c r="K24" s="24">
        <f t="shared" si="3"/>
        <v>0</v>
      </c>
    </row>
    <row r="25" spans="1:11" x14ac:dyDescent="0.25">
      <c r="A25" s="30"/>
      <c r="B25" s="8"/>
      <c r="D25" s="8">
        <f t="shared" si="0"/>
        <v>0</v>
      </c>
      <c r="E25" s="27" t="e">
        <f t="shared" si="1"/>
        <v>#DIV/0!</v>
      </c>
      <c r="F25" s="8"/>
      <c r="I25" s="9"/>
      <c r="J25" s="11" t="e">
        <f t="shared" si="2"/>
        <v>#DIV/0!</v>
      </c>
      <c r="K25" s="24">
        <f t="shared" si="3"/>
        <v>0</v>
      </c>
    </row>
    <row r="26" spans="1:11" x14ac:dyDescent="0.25">
      <c r="A26" s="30"/>
      <c r="B26" s="8"/>
      <c r="D26" s="8">
        <f t="shared" si="0"/>
        <v>0</v>
      </c>
      <c r="E26" s="27" t="e">
        <f t="shared" si="1"/>
        <v>#DIV/0!</v>
      </c>
      <c r="F26" s="8"/>
      <c r="I26" s="9"/>
      <c r="J26" s="11" t="e">
        <f t="shared" si="2"/>
        <v>#DIV/0!</v>
      </c>
      <c r="K26" s="24">
        <f t="shared" si="3"/>
        <v>0</v>
      </c>
    </row>
    <row r="27" spans="1:11" x14ac:dyDescent="0.25">
      <c r="A27" s="30"/>
      <c r="B27" s="8"/>
      <c r="D27" s="8">
        <f t="shared" si="0"/>
        <v>0</v>
      </c>
      <c r="E27" s="27" t="e">
        <f t="shared" si="1"/>
        <v>#DIV/0!</v>
      </c>
      <c r="F27" s="8"/>
      <c r="I27" s="9"/>
      <c r="J27" s="11" t="e">
        <f t="shared" si="2"/>
        <v>#DIV/0!</v>
      </c>
      <c r="K27" s="24"/>
    </row>
    <row r="28" spans="1:11" x14ac:dyDescent="0.25">
      <c r="A28" s="30"/>
      <c r="B28" s="8"/>
      <c r="D28" s="8"/>
      <c r="E28" s="27" t="e">
        <f t="shared" si="1"/>
        <v>#DIV/0!</v>
      </c>
      <c r="F28" s="8"/>
      <c r="I28" s="9"/>
      <c r="J28" s="11" t="e">
        <f t="shared" si="2"/>
        <v>#DIV/0!</v>
      </c>
      <c r="K28" s="24"/>
    </row>
    <row r="29" spans="1:11" x14ac:dyDescent="0.25">
      <c r="A29" s="30"/>
      <c r="B29" s="8"/>
      <c r="D29" s="8"/>
      <c r="E29" s="27" t="e">
        <f t="shared" si="1"/>
        <v>#DIV/0!</v>
      </c>
      <c r="F29" s="8"/>
      <c r="I29" s="9"/>
      <c r="J29" s="11" t="e">
        <f t="shared" si="2"/>
        <v>#DIV/0!</v>
      </c>
      <c r="K29" s="24"/>
    </row>
    <row r="30" spans="1:11" x14ac:dyDescent="0.25">
      <c r="A30" s="30"/>
      <c r="B30" s="8"/>
      <c r="D30" s="8"/>
      <c r="E30" s="27" t="e">
        <f t="shared" si="1"/>
        <v>#DIV/0!</v>
      </c>
      <c r="F30" s="8"/>
      <c r="I30" s="9"/>
      <c r="J30" s="11" t="e">
        <f t="shared" si="2"/>
        <v>#DIV/0!</v>
      </c>
      <c r="K30" s="24"/>
    </row>
    <row r="31" spans="1:11" x14ac:dyDescent="0.25">
      <c r="A31" s="30"/>
      <c r="B31" s="8"/>
      <c r="D31" s="8"/>
      <c r="E31" s="27" t="e">
        <f t="shared" si="1"/>
        <v>#DIV/0!</v>
      </c>
      <c r="F31" s="8"/>
      <c r="I31" s="9"/>
      <c r="J31" s="11" t="e">
        <f t="shared" si="2"/>
        <v>#DIV/0!</v>
      </c>
      <c r="K31" s="24"/>
    </row>
    <row r="32" spans="1:11" x14ac:dyDescent="0.25">
      <c r="A32" s="30"/>
      <c r="B32" s="8"/>
      <c r="D32" s="8"/>
      <c r="E32" s="27" t="e">
        <f t="shared" si="1"/>
        <v>#DIV/0!</v>
      </c>
      <c r="F32" s="8"/>
      <c r="I32" s="9"/>
      <c r="J32" s="11" t="e">
        <f t="shared" si="2"/>
        <v>#DIV/0!</v>
      </c>
      <c r="K32" s="24"/>
    </row>
    <row r="33" spans="1:11" x14ac:dyDescent="0.25">
      <c r="A33" s="30"/>
      <c r="B33" s="8"/>
      <c r="D33" s="8"/>
      <c r="E33" s="27" t="e">
        <f t="shared" si="1"/>
        <v>#DIV/0!</v>
      </c>
      <c r="F33" s="8"/>
      <c r="I33" s="9"/>
      <c r="J33" s="11" t="e">
        <f t="shared" si="2"/>
        <v>#DIV/0!</v>
      </c>
      <c r="K33" s="24"/>
    </row>
    <row r="34" spans="1:11" x14ac:dyDescent="0.25">
      <c r="A34" s="30"/>
      <c r="B34" s="8"/>
      <c r="D34" s="8"/>
      <c r="E34" s="27" t="e">
        <f t="shared" si="1"/>
        <v>#DIV/0!</v>
      </c>
      <c r="F34" s="8"/>
      <c r="I34" s="9"/>
      <c r="J34" s="11" t="e">
        <f t="shared" si="2"/>
        <v>#DIV/0!</v>
      </c>
      <c r="K34" s="24"/>
    </row>
    <row r="35" spans="1:11" x14ac:dyDescent="0.25">
      <c r="A35" s="30"/>
      <c r="B35" s="8"/>
      <c r="D35" s="8"/>
      <c r="E35" s="27" t="e">
        <f t="shared" si="1"/>
        <v>#DIV/0!</v>
      </c>
      <c r="F35" s="8"/>
      <c r="I35" s="9"/>
      <c r="J35" s="11" t="e">
        <f t="shared" si="2"/>
        <v>#DIV/0!</v>
      </c>
      <c r="K35" s="24"/>
    </row>
    <row r="36" spans="1:11" x14ac:dyDescent="0.25">
      <c r="A36" s="30"/>
      <c r="B36" s="8"/>
      <c r="D36" s="8"/>
      <c r="E36" s="27" t="e">
        <f t="shared" si="1"/>
        <v>#DIV/0!</v>
      </c>
      <c r="F36" s="8"/>
      <c r="I36" s="9"/>
      <c r="J36" s="11" t="e">
        <f t="shared" si="2"/>
        <v>#DIV/0!</v>
      </c>
      <c r="K36" s="24"/>
    </row>
    <row r="37" spans="1:11" x14ac:dyDescent="0.25">
      <c r="A37" s="30"/>
      <c r="B37" s="8"/>
      <c r="D37" s="8"/>
      <c r="E37" s="27" t="e">
        <f t="shared" si="1"/>
        <v>#DIV/0!</v>
      </c>
      <c r="F37" s="8"/>
      <c r="I37" s="9"/>
      <c r="J37" s="11" t="e">
        <f t="shared" si="2"/>
        <v>#DIV/0!</v>
      </c>
      <c r="K37" s="24"/>
    </row>
    <row r="38" spans="1:11" x14ac:dyDescent="0.25">
      <c r="A38" s="30"/>
      <c r="B38" s="8"/>
      <c r="D38" s="8"/>
      <c r="E38" s="27" t="e">
        <f t="shared" si="1"/>
        <v>#DIV/0!</v>
      </c>
      <c r="F38" s="8"/>
      <c r="I38" s="9"/>
      <c r="J38" s="11" t="e">
        <f t="shared" si="2"/>
        <v>#DIV/0!</v>
      </c>
      <c r="K38" s="24"/>
    </row>
    <row r="39" spans="1:11" x14ac:dyDescent="0.25">
      <c r="A39" s="30"/>
      <c r="B39" s="8"/>
      <c r="D39" s="8"/>
      <c r="E39" s="27" t="e">
        <f t="shared" si="1"/>
        <v>#DIV/0!</v>
      </c>
      <c r="F39" s="8"/>
      <c r="I39" s="9"/>
      <c r="J39" s="11" t="e">
        <f t="shared" si="2"/>
        <v>#DIV/0!</v>
      </c>
      <c r="K39" s="24"/>
    </row>
    <row r="40" spans="1:11" x14ac:dyDescent="0.25">
      <c r="A40" s="30"/>
      <c r="B40" s="8"/>
      <c r="D40" s="8"/>
      <c r="E40" s="27" t="e">
        <f t="shared" si="1"/>
        <v>#DIV/0!</v>
      </c>
      <c r="F40" s="8"/>
      <c r="I40" s="9"/>
      <c r="J40" s="11" t="e">
        <f t="shared" si="2"/>
        <v>#DIV/0!</v>
      </c>
      <c r="K40" s="24"/>
    </row>
    <row r="41" spans="1:11" x14ac:dyDescent="0.25">
      <c r="A41" s="30"/>
      <c r="B41" s="8"/>
      <c r="D41" s="8"/>
      <c r="E41" s="27" t="e">
        <f t="shared" si="1"/>
        <v>#DIV/0!</v>
      </c>
      <c r="F41" s="8"/>
      <c r="I41" s="9"/>
      <c r="J41" s="11" t="e">
        <f t="shared" si="2"/>
        <v>#DIV/0!</v>
      </c>
      <c r="K41" s="24"/>
    </row>
    <row r="42" spans="1:11" x14ac:dyDescent="0.25">
      <c r="A42" s="30"/>
      <c r="B42" s="8"/>
      <c r="D42" s="8"/>
      <c r="E42" s="27" t="e">
        <f t="shared" si="1"/>
        <v>#DIV/0!</v>
      </c>
      <c r="F42" s="8"/>
      <c r="I42" s="9"/>
      <c r="J42" s="11" t="e">
        <f t="shared" si="2"/>
        <v>#DIV/0!</v>
      </c>
      <c r="K42" s="24"/>
    </row>
    <row r="43" spans="1:11" x14ac:dyDescent="0.25">
      <c r="A43" s="30"/>
      <c r="B43" s="8"/>
      <c r="D43" s="8"/>
      <c r="E43" s="27" t="e">
        <f t="shared" si="1"/>
        <v>#DIV/0!</v>
      </c>
      <c r="F43" s="8"/>
      <c r="I43" s="9"/>
      <c r="J43" s="11" t="e">
        <f t="shared" si="2"/>
        <v>#DIV/0!</v>
      </c>
      <c r="K43" s="24"/>
    </row>
    <row r="44" spans="1:11" x14ac:dyDescent="0.25">
      <c r="A44" s="30"/>
      <c r="B44" s="8"/>
      <c r="D44" s="8"/>
      <c r="E44" s="27" t="e">
        <f t="shared" si="1"/>
        <v>#DIV/0!</v>
      </c>
      <c r="F44" s="8"/>
      <c r="I44" s="9"/>
      <c r="J44" s="11" t="e">
        <f t="shared" si="2"/>
        <v>#DIV/0!</v>
      </c>
      <c r="K44" s="24"/>
    </row>
    <row r="45" spans="1:11" x14ac:dyDescent="0.25">
      <c r="A45" s="30"/>
      <c r="B45" s="8"/>
      <c r="D45" s="8"/>
      <c r="E45" s="27" t="e">
        <f t="shared" si="1"/>
        <v>#DIV/0!</v>
      </c>
      <c r="F45" s="8"/>
      <c r="I45" s="9"/>
      <c r="J45" s="11" t="e">
        <f t="shared" si="2"/>
        <v>#DIV/0!</v>
      </c>
      <c r="K45" s="24"/>
    </row>
    <row r="46" spans="1:11" x14ac:dyDescent="0.25">
      <c r="A46" s="30"/>
      <c r="B46" s="8"/>
      <c r="D46" s="8"/>
      <c r="E46" s="27" t="e">
        <f t="shared" si="1"/>
        <v>#DIV/0!</v>
      </c>
      <c r="F46" s="8"/>
      <c r="I46" s="9"/>
      <c r="J46" s="11" t="e">
        <f t="shared" si="2"/>
        <v>#DIV/0!</v>
      </c>
      <c r="K46" s="24"/>
    </row>
    <row r="47" spans="1:11" x14ac:dyDescent="0.25">
      <c r="A47" s="30"/>
      <c r="B47" s="8"/>
      <c r="D47" s="8"/>
      <c r="E47" s="27" t="e">
        <f t="shared" si="1"/>
        <v>#DIV/0!</v>
      </c>
      <c r="F47" s="8"/>
      <c r="I47" s="9"/>
      <c r="J47" s="11" t="e">
        <f t="shared" si="2"/>
        <v>#DIV/0!</v>
      </c>
      <c r="K47" s="24"/>
    </row>
    <row r="48" spans="1:11" x14ac:dyDescent="0.25">
      <c r="A48" s="30"/>
      <c r="B48" s="8"/>
      <c r="D48" s="8"/>
      <c r="E48" s="27" t="e">
        <f t="shared" si="1"/>
        <v>#DIV/0!</v>
      </c>
      <c r="F48" s="8"/>
      <c r="I48" s="9"/>
      <c r="J48" s="11" t="e">
        <f t="shared" si="2"/>
        <v>#DIV/0!</v>
      </c>
      <c r="K48" s="24"/>
    </row>
    <row r="49" spans="1:11" x14ac:dyDescent="0.25">
      <c r="A49" s="30"/>
      <c r="B49" s="8"/>
      <c r="D49" s="8"/>
      <c r="E49" s="27" t="e">
        <f t="shared" si="1"/>
        <v>#DIV/0!</v>
      </c>
      <c r="F49" s="8"/>
      <c r="I49" s="9"/>
      <c r="J49" s="11" t="e">
        <f t="shared" si="2"/>
        <v>#DIV/0!</v>
      </c>
      <c r="K49" s="24"/>
    </row>
    <row r="50" spans="1:11" x14ac:dyDescent="0.25">
      <c r="A50" s="30"/>
      <c r="B50" s="8"/>
      <c r="D50" s="8"/>
      <c r="E50" s="27" t="e">
        <f t="shared" si="1"/>
        <v>#DIV/0!</v>
      </c>
      <c r="F50" s="8"/>
      <c r="I50" s="9"/>
      <c r="J50" s="11" t="e">
        <f t="shared" si="2"/>
        <v>#DIV/0!</v>
      </c>
      <c r="K50" s="24"/>
    </row>
    <row r="51" spans="1:11" x14ac:dyDescent="0.25">
      <c r="A51" s="30"/>
      <c r="B51" s="8"/>
      <c r="D51" s="8"/>
      <c r="E51" s="27" t="e">
        <f t="shared" si="1"/>
        <v>#DIV/0!</v>
      </c>
      <c r="F51" s="8"/>
      <c r="I51" s="9"/>
      <c r="J51" s="11" t="e">
        <f t="shared" si="2"/>
        <v>#DIV/0!</v>
      </c>
      <c r="K51" s="24"/>
    </row>
    <row r="52" spans="1:11" x14ac:dyDescent="0.25">
      <c r="A52" s="30"/>
      <c r="B52" s="8"/>
      <c r="D52" s="8"/>
      <c r="E52" s="27" t="e">
        <f t="shared" si="1"/>
        <v>#DIV/0!</v>
      </c>
      <c r="F52" s="8"/>
      <c r="I52" s="9"/>
      <c r="J52" s="11" t="e">
        <f t="shared" si="2"/>
        <v>#DIV/0!</v>
      </c>
      <c r="K52" s="24"/>
    </row>
    <row r="53" spans="1:11" x14ac:dyDescent="0.25">
      <c r="A53" s="31"/>
      <c r="B53" s="14"/>
      <c r="C53" s="26"/>
      <c r="D53" s="14"/>
      <c r="E53" s="32" t="e">
        <f t="shared" si="1"/>
        <v>#DIV/0!</v>
      </c>
      <c r="F53" s="14"/>
      <c r="I53" s="12"/>
      <c r="J53" s="11" t="e">
        <f t="shared" si="2"/>
        <v>#DIV/0!</v>
      </c>
      <c r="K53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F77-7B8F-4244-B2F8-A2AA76121084}">
  <dimension ref="A1:D44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67</v>
      </c>
    </row>
    <row r="2" spans="1:3" x14ac:dyDescent="0.25">
      <c r="A2" s="1" t="s">
        <v>51</v>
      </c>
    </row>
    <row r="4" spans="1:3" x14ac:dyDescent="0.25">
      <c r="A4" s="28" t="s">
        <v>44</v>
      </c>
      <c r="B4" s="3" t="s">
        <v>45</v>
      </c>
      <c r="C4" s="22" t="s">
        <v>3</v>
      </c>
    </row>
    <row r="5" spans="1:3" x14ac:dyDescent="0.25">
      <c r="A5" s="9">
        <v>2015</v>
      </c>
      <c r="B5" s="8" t="s">
        <v>46</v>
      </c>
      <c r="C5" s="24">
        <v>9</v>
      </c>
    </row>
    <row r="6" spans="1:3" x14ac:dyDescent="0.25">
      <c r="A6" s="9"/>
      <c r="B6" s="8" t="s">
        <v>47</v>
      </c>
      <c r="C6" s="24">
        <v>50</v>
      </c>
    </row>
    <row r="7" spans="1:3" x14ac:dyDescent="0.25">
      <c r="A7" s="9"/>
      <c r="B7" s="8" t="s">
        <v>48</v>
      </c>
      <c r="C7" s="24">
        <v>159</v>
      </c>
    </row>
    <row r="8" spans="1:3" x14ac:dyDescent="0.25">
      <c r="A8" s="12"/>
      <c r="B8" s="14" t="s">
        <v>49</v>
      </c>
      <c r="C8" s="25">
        <v>51</v>
      </c>
    </row>
    <row r="9" spans="1:3" x14ac:dyDescent="0.25">
      <c r="A9" s="9">
        <v>2016</v>
      </c>
      <c r="B9" s="8" t="s">
        <v>46</v>
      </c>
      <c r="C9" s="24">
        <v>1</v>
      </c>
    </row>
    <row r="10" spans="1:3" x14ac:dyDescent="0.25">
      <c r="A10" s="9"/>
      <c r="B10" s="8" t="s">
        <v>47</v>
      </c>
      <c r="C10" s="24">
        <v>5</v>
      </c>
    </row>
    <row r="11" spans="1:3" x14ac:dyDescent="0.25">
      <c r="A11" s="9"/>
      <c r="B11" s="8" t="s">
        <v>48</v>
      </c>
      <c r="C11" s="24">
        <v>167</v>
      </c>
    </row>
    <row r="12" spans="1:3" x14ac:dyDescent="0.25">
      <c r="A12" s="9"/>
      <c r="B12" s="8" t="s">
        <v>49</v>
      </c>
      <c r="C12" s="24">
        <v>14</v>
      </c>
    </row>
    <row r="13" spans="1:3" x14ac:dyDescent="0.25">
      <c r="A13" s="12"/>
      <c r="B13" s="14" t="s">
        <v>50</v>
      </c>
      <c r="C13" s="25">
        <v>3</v>
      </c>
    </row>
    <row r="14" spans="1:3" x14ac:dyDescent="0.25">
      <c r="A14" s="9">
        <v>2017</v>
      </c>
      <c r="B14" s="8" t="s">
        <v>46</v>
      </c>
      <c r="C14" s="24">
        <v>2</v>
      </c>
    </row>
    <row r="15" spans="1:3" x14ac:dyDescent="0.25">
      <c r="A15" s="9"/>
      <c r="B15" s="8" t="s">
        <v>47</v>
      </c>
      <c r="C15" s="24">
        <v>2</v>
      </c>
    </row>
    <row r="16" spans="1:3" x14ac:dyDescent="0.25">
      <c r="A16" s="9"/>
      <c r="B16" s="8" t="s">
        <v>48</v>
      </c>
      <c r="C16" s="24">
        <v>21</v>
      </c>
    </row>
    <row r="17" spans="1:3" x14ac:dyDescent="0.25">
      <c r="A17" s="12"/>
      <c r="B17" s="14" t="s">
        <v>49</v>
      </c>
      <c r="C17" s="25">
        <v>2</v>
      </c>
    </row>
    <row r="18" spans="1:3" x14ac:dyDescent="0.25">
      <c r="A18" s="9">
        <v>2018</v>
      </c>
      <c r="B18" s="8" t="s">
        <v>46</v>
      </c>
      <c r="C18" s="24">
        <v>0</v>
      </c>
    </row>
    <row r="19" spans="1:3" x14ac:dyDescent="0.25">
      <c r="A19" s="9"/>
      <c r="B19" s="8" t="s">
        <v>47</v>
      </c>
      <c r="C19" s="24">
        <v>6</v>
      </c>
    </row>
    <row r="20" spans="1:3" x14ac:dyDescent="0.25">
      <c r="A20" s="9"/>
      <c r="B20" s="8" t="s">
        <v>48</v>
      </c>
      <c r="C20" s="24">
        <v>11</v>
      </c>
    </row>
    <row r="21" spans="1:3" x14ac:dyDescent="0.25">
      <c r="A21" s="12"/>
      <c r="B21" s="14" t="s">
        <v>49</v>
      </c>
      <c r="C21" s="25">
        <v>0</v>
      </c>
    </row>
    <row r="22" spans="1:3" x14ac:dyDescent="0.25">
      <c r="A22" s="33">
        <v>2019</v>
      </c>
      <c r="B22" s="8" t="s">
        <v>46</v>
      </c>
      <c r="C22" s="24">
        <v>0</v>
      </c>
    </row>
    <row r="23" spans="1:3" x14ac:dyDescent="0.25">
      <c r="A23" s="33"/>
      <c r="B23" s="8" t="s">
        <v>47</v>
      </c>
      <c r="C23" s="24">
        <v>6</v>
      </c>
    </row>
    <row r="24" spans="1:3" x14ac:dyDescent="0.25">
      <c r="A24" s="34"/>
      <c r="B24" s="14" t="s">
        <v>48</v>
      </c>
      <c r="C24" s="25">
        <v>6</v>
      </c>
    </row>
    <row r="25" spans="1:3" x14ac:dyDescent="0.25">
      <c r="A25" s="33">
        <v>2020</v>
      </c>
      <c r="B25" s="8" t="s">
        <v>46</v>
      </c>
      <c r="C25" s="24">
        <v>0</v>
      </c>
    </row>
    <row r="26" spans="1:3" x14ac:dyDescent="0.25">
      <c r="A26" s="33"/>
      <c r="B26" s="8" t="s">
        <v>47</v>
      </c>
      <c r="C26" s="24">
        <v>16</v>
      </c>
    </row>
    <row r="27" spans="1:3" x14ac:dyDescent="0.25">
      <c r="A27" s="34"/>
      <c r="B27" s="14" t="s">
        <v>48</v>
      </c>
      <c r="C27" s="25">
        <v>7</v>
      </c>
    </row>
    <row r="28" spans="1:3" x14ac:dyDescent="0.25">
      <c r="A28" s="33">
        <v>2021</v>
      </c>
      <c r="B28" s="8" t="s">
        <v>46</v>
      </c>
      <c r="C28" s="24">
        <v>0</v>
      </c>
    </row>
    <row r="29" spans="1:3" x14ac:dyDescent="0.25">
      <c r="A29" s="33"/>
      <c r="B29" s="8" t="s">
        <v>47</v>
      </c>
      <c r="C29" s="24">
        <v>0</v>
      </c>
    </row>
    <row r="30" spans="1:3" x14ac:dyDescent="0.25">
      <c r="A30" s="33"/>
      <c r="B30" s="8" t="s">
        <v>48</v>
      </c>
      <c r="C30" s="24">
        <v>40</v>
      </c>
    </row>
    <row r="31" spans="1:3" x14ac:dyDescent="0.25">
      <c r="A31" s="34"/>
      <c r="B31" s="14" t="s">
        <v>49</v>
      </c>
      <c r="C31" s="25">
        <v>2</v>
      </c>
    </row>
    <row r="32" spans="1:3" x14ac:dyDescent="0.25">
      <c r="A32" s="33">
        <v>2022</v>
      </c>
      <c r="B32" s="8" t="s">
        <v>46</v>
      </c>
      <c r="C32" s="24">
        <v>0</v>
      </c>
    </row>
    <row r="33" spans="1:4" x14ac:dyDescent="0.25">
      <c r="A33" s="33"/>
      <c r="B33" s="8" t="s">
        <v>47</v>
      </c>
      <c r="C33" s="24">
        <v>6</v>
      </c>
    </row>
    <row r="34" spans="1:4" x14ac:dyDescent="0.25">
      <c r="A34" s="33"/>
      <c r="B34" s="8" t="s">
        <v>48</v>
      </c>
      <c r="C34" s="24">
        <v>25</v>
      </c>
    </row>
    <row r="35" spans="1:4" x14ac:dyDescent="0.25">
      <c r="A35" s="34"/>
      <c r="B35" s="14" t="s">
        <v>49</v>
      </c>
      <c r="C35" s="25">
        <v>5</v>
      </c>
    </row>
    <row r="36" spans="1:4" x14ac:dyDescent="0.25">
      <c r="A36" s="33">
        <v>2023</v>
      </c>
      <c r="B36" s="8" t="s">
        <v>46</v>
      </c>
      <c r="C36" s="24">
        <v>10</v>
      </c>
    </row>
    <row r="37" spans="1:4" x14ac:dyDescent="0.25">
      <c r="A37" s="33"/>
      <c r="B37" s="8" t="s">
        <v>47</v>
      </c>
      <c r="C37" s="24">
        <v>31</v>
      </c>
    </row>
    <row r="38" spans="1:4" x14ac:dyDescent="0.25">
      <c r="A38" s="12"/>
      <c r="B38" s="14" t="s">
        <v>48</v>
      </c>
      <c r="C38" s="25">
        <v>2</v>
      </c>
    </row>
    <row r="39" spans="1:4" x14ac:dyDescent="0.25">
      <c r="A39" s="33">
        <v>2024</v>
      </c>
      <c r="B39" s="8" t="s">
        <v>46</v>
      </c>
      <c r="C39" s="24">
        <v>0</v>
      </c>
    </row>
    <row r="40" spans="1:4" x14ac:dyDescent="0.25">
      <c r="A40" s="33"/>
      <c r="B40" s="8" t="s">
        <v>47</v>
      </c>
      <c r="C40" s="24">
        <v>0</v>
      </c>
    </row>
    <row r="41" spans="1:4" x14ac:dyDescent="0.25">
      <c r="A41" s="12"/>
      <c r="B41" s="14" t="s">
        <v>48</v>
      </c>
      <c r="C41" s="25">
        <v>0</v>
      </c>
    </row>
    <row r="42" spans="1:4" x14ac:dyDescent="0.25">
      <c r="A42" s="33">
        <v>2025</v>
      </c>
      <c r="B42" s="8" t="s">
        <v>46</v>
      </c>
      <c r="C42" s="24">
        <v>0</v>
      </c>
      <c r="D42" t="s">
        <v>55</v>
      </c>
    </row>
    <row r="43" spans="1:4" x14ac:dyDescent="0.25">
      <c r="A43" s="33"/>
      <c r="B43" s="8" t="s">
        <v>47</v>
      </c>
      <c r="C43" s="24">
        <v>0</v>
      </c>
    </row>
    <row r="44" spans="1:4" x14ac:dyDescent="0.25">
      <c r="A44" s="12"/>
      <c r="B44" s="14" t="s">
        <v>48</v>
      </c>
      <c r="C44" s="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DB25-357D-4BB1-B72D-D061B120A59F}">
  <dimension ref="A1:D18"/>
  <sheetViews>
    <sheetView tabSelected="1" workbookViewId="0">
      <selection activeCell="N33" sqref="N33"/>
    </sheetView>
  </sheetViews>
  <sheetFormatPr defaultRowHeight="15" x14ac:dyDescent="0.25"/>
  <sheetData>
    <row r="1" spans="1:3" x14ac:dyDescent="0.25">
      <c r="A1" t="s">
        <v>44</v>
      </c>
      <c r="B1" t="s">
        <v>52</v>
      </c>
      <c r="C1" t="s">
        <v>53</v>
      </c>
    </row>
    <row r="2" spans="1:3" x14ac:dyDescent="0.25">
      <c r="A2" s="33">
        <v>2009</v>
      </c>
      <c r="B2" s="35">
        <v>1778</v>
      </c>
      <c r="C2" s="35">
        <v>122935</v>
      </c>
    </row>
    <row r="3" spans="1:3" x14ac:dyDescent="0.25">
      <c r="A3" s="33">
        <v>2010</v>
      </c>
      <c r="B3" s="35">
        <v>2832</v>
      </c>
      <c r="C3" s="35">
        <v>157766</v>
      </c>
    </row>
    <row r="4" spans="1:3" x14ac:dyDescent="0.25">
      <c r="A4" s="33">
        <v>2011</v>
      </c>
      <c r="B4" s="35">
        <v>3124</v>
      </c>
      <c r="C4" s="35">
        <v>142200</v>
      </c>
    </row>
    <row r="5" spans="1:3" x14ac:dyDescent="0.25">
      <c r="A5" s="33">
        <v>2012</v>
      </c>
      <c r="B5" s="35">
        <v>2196</v>
      </c>
      <c r="C5" s="35">
        <v>165600</v>
      </c>
    </row>
    <row r="6" spans="1:3" x14ac:dyDescent="0.25">
      <c r="A6" s="33">
        <v>2013</v>
      </c>
      <c r="B6" s="35">
        <v>2222</v>
      </c>
      <c r="C6" s="35">
        <v>159600</v>
      </c>
    </row>
    <row r="7" spans="1:3" x14ac:dyDescent="0.25">
      <c r="A7" s="33">
        <v>2014</v>
      </c>
      <c r="B7" s="35">
        <v>2962</v>
      </c>
      <c r="C7" s="35">
        <v>162900</v>
      </c>
    </row>
    <row r="8" spans="1:3" x14ac:dyDescent="0.25">
      <c r="A8" s="33">
        <v>2015</v>
      </c>
      <c r="B8" s="35">
        <v>2288</v>
      </c>
      <c r="C8" s="35">
        <v>112300</v>
      </c>
    </row>
    <row r="9" spans="1:3" x14ac:dyDescent="0.25">
      <c r="A9" s="33">
        <v>2016</v>
      </c>
      <c r="B9">
        <v>909</v>
      </c>
      <c r="C9" s="35">
        <v>88200</v>
      </c>
    </row>
    <row r="10" spans="1:3" x14ac:dyDescent="0.25">
      <c r="A10" s="33">
        <v>2017</v>
      </c>
      <c r="B10" s="35">
        <v>1882</v>
      </c>
      <c r="C10" s="35">
        <v>132450</v>
      </c>
    </row>
    <row r="11" spans="1:3" x14ac:dyDescent="0.25">
      <c r="A11" s="33">
        <v>2018</v>
      </c>
      <c r="B11" s="35">
        <v>2075</v>
      </c>
      <c r="C11" s="35">
        <v>140460</v>
      </c>
    </row>
    <row r="12" spans="1:3" x14ac:dyDescent="0.25">
      <c r="A12" s="33">
        <v>2019</v>
      </c>
      <c r="B12" s="35">
        <v>1091</v>
      </c>
      <c r="C12" s="35">
        <v>109470</v>
      </c>
    </row>
    <row r="13" spans="1:3" x14ac:dyDescent="0.25">
      <c r="A13" s="33">
        <v>2020</v>
      </c>
      <c r="B13">
        <v>779</v>
      </c>
      <c r="C13" s="35">
        <v>113825</v>
      </c>
    </row>
    <row r="14" spans="1:3" x14ac:dyDescent="0.25">
      <c r="A14" s="33">
        <v>2021</v>
      </c>
      <c r="B14" s="35">
        <v>2844</v>
      </c>
      <c r="C14" s="35">
        <v>146345</v>
      </c>
    </row>
    <row r="15" spans="1:3" x14ac:dyDescent="0.25">
      <c r="A15" s="33">
        <v>2022</v>
      </c>
      <c r="B15" s="35">
        <v>2284</v>
      </c>
      <c r="C15" s="35">
        <v>140165</v>
      </c>
    </row>
    <row r="16" spans="1:3" x14ac:dyDescent="0.25">
      <c r="A16" s="2">
        <v>2023</v>
      </c>
      <c r="B16" s="35">
        <v>1492</v>
      </c>
      <c r="C16" s="35">
        <v>142200</v>
      </c>
    </row>
    <row r="17" spans="1:4" x14ac:dyDescent="0.25">
      <c r="A17" s="2">
        <v>2024</v>
      </c>
      <c r="B17" s="35">
        <v>1567</v>
      </c>
      <c r="C17" s="35">
        <v>58500</v>
      </c>
    </row>
    <row r="18" spans="1:4" x14ac:dyDescent="0.25">
      <c r="A18" s="2">
        <v>2025</v>
      </c>
      <c r="B18" s="35">
        <v>286</v>
      </c>
      <c r="C18" s="35">
        <v>43967</v>
      </c>
      <c r="D18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Juv Shad Totals 2025</vt:lpstr>
      <vt:lpstr>2025 most abundant Species Comp</vt:lpstr>
      <vt:lpstr>2025 CPUE Temp vs. DOY</vt:lpstr>
      <vt:lpstr>2019-2025 Adult Monthly Santee</vt:lpstr>
      <vt:lpstr>2019-2025 catch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Schmidt</dc:creator>
  <cp:lastModifiedBy>Erica Schmidt</cp:lastModifiedBy>
  <dcterms:created xsi:type="dcterms:W3CDTF">2024-09-30T13:26:55Z</dcterms:created>
  <dcterms:modified xsi:type="dcterms:W3CDTF">2025-10-16T15:00:03Z</dcterms:modified>
</cp:coreProperties>
</file>