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ranh\OneDrive\Máy tính\"/>
    </mc:Choice>
  </mc:AlternateContent>
  <xr:revisionPtr revIDLastSave="0" documentId="8_{4BA51E09-6E06-43CA-965B-98EA268F23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come" sheetId="1" r:id="rId1"/>
    <sheet name="Population" sheetId="2" r:id="rId2"/>
  </sheets>
  <definedNames>
    <definedName name="_xlchart.v1.0" hidden="1">Income!$E$1</definedName>
    <definedName name="_xlchart.v1.1" hidden="1">Income!$E$2:$E$302</definedName>
    <definedName name="_xlchart.v1.10" hidden="1">Income!$CG$5:$CG$38</definedName>
    <definedName name="_xlchart.v1.11" hidden="1">Income!$CH$5:$CH$38</definedName>
    <definedName name="_xlchart.v1.2" hidden="1">Income!$C$1</definedName>
    <definedName name="_xlchart.v1.3" hidden="1">Income!$C$2:$C$302</definedName>
    <definedName name="_xlchart.v1.4" hidden="1">Income!$C$1</definedName>
    <definedName name="_xlchart.v1.5" hidden="1">Income!$C$2:$C$302</definedName>
    <definedName name="_xlchart.v1.6" hidden="1">Income!$E$1</definedName>
    <definedName name="_xlchart.v1.7" hidden="1">Income!$E$2:$E$302</definedName>
    <definedName name="_xlchart.v1.8" hidden="1">Income!$CG$5:$CG$38</definedName>
    <definedName name="_xlchart.v1.9" hidden="1">Income!$CH$5:$CH$38</definedName>
    <definedName name="FromArray_1">_xlfn.ANCHORARRAY(Income!$BI$99)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54" i="1" l="1"/>
  <c r="CK20" i="1" l="1"/>
  <c r="E3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" i="2"/>
  <c r="E2" i="2"/>
  <c r="C3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" i="2"/>
  <c r="C2" i="2"/>
  <c r="BM46" i="1"/>
  <c r="BM45" i="1"/>
  <c r="BM44" i="1"/>
  <c r="BP7" i="1"/>
  <c r="BP8" i="1" s="1"/>
  <c r="BR15" i="1" s="1"/>
  <c r="BP6" i="1"/>
  <c r="BL2" i="1"/>
  <c r="BK2" i="1"/>
  <c r="AX16" i="1"/>
  <c r="AX15" i="1"/>
  <c r="AV12" i="1"/>
  <c r="AP16" i="1"/>
  <c r="AP15" i="1"/>
  <c r="C221" i="1" a="1"/>
  <c r="C221" i="1" s="1"/>
  <c r="H47" i="1" s="1"/>
  <c r="E165" i="1" a="1"/>
  <c r="E165" i="1" s="1"/>
  <c r="BM57" i="1" l="1"/>
  <c r="BM47" i="1"/>
  <c r="BM56" i="1"/>
  <c r="BR16" i="1"/>
  <c r="Q47" i="1"/>
  <c r="H48" i="1"/>
  <c r="Q48" i="1"/>
  <c r="I2" i="1"/>
  <c r="I3" i="1"/>
  <c r="I4" i="1" s="1"/>
  <c r="H2" i="1"/>
  <c r="H3" i="1"/>
  <c r="Q49" i="1" l="1"/>
  <c r="Q51" i="1" s="1"/>
  <c r="H49" i="1"/>
  <c r="H50" i="1" s="1"/>
  <c r="Q50" i="1" l="1"/>
  <c r="H51" i="1"/>
  <c r="H4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<sst xmlns="http://schemas.openxmlformats.org/spreadsheetml/2006/main" count="1009" uniqueCount="717">
  <si>
    <t>Vietnam</t>
  </si>
  <si>
    <t>10.3k</t>
  </si>
  <si>
    <t>10.5k</t>
  </si>
  <si>
    <t>10.6k</t>
  </si>
  <si>
    <t>11.3k</t>
  </si>
  <si>
    <t>11.9k</t>
  </si>
  <si>
    <t>12.5k</t>
  </si>
  <si>
    <t>13.3k</t>
  </si>
  <si>
    <t>14k</t>
  </si>
  <si>
    <t>14.9k</t>
  </si>
  <si>
    <t>15.7k</t>
  </si>
  <si>
    <t>16.6k</t>
  </si>
  <si>
    <t>16.9k</t>
  </si>
  <si>
    <t>17.3k</t>
  </si>
  <si>
    <t>17.8k</t>
  </si>
  <si>
    <t>18k</t>
  </si>
  <si>
    <t>18.4k</t>
  </si>
  <si>
    <t>18.9k</t>
  </si>
  <si>
    <t>19.4k</t>
  </si>
  <si>
    <t>19.9k</t>
  </si>
  <si>
    <t>20.4k</t>
  </si>
  <si>
    <t>20.9k</t>
  </si>
  <si>
    <t>21.4k</t>
  </si>
  <si>
    <t>21.7k</t>
  </si>
  <si>
    <t>22.1k</t>
  </si>
  <si>
    <t>22.7k</t>
  </si>
  <si>
    <t>23.2k</t>
  </si>
  <si>
    <t>23.1k</t>
  </si>
  <si>
    <t>23.7k</t>
  </si>
  <si>
    <t>24.2k</t>
  </si>
  <si>
    <t>24.8k</t>
  </si>
  <si>
    <t>25.3k</t>
  </si>
  <si>
    <t>25.9k</t>
  </si>
  <si>
    <t>25.7k</t>
  </si>
  <si>
    <t>25.8k</t>
  </si>
  <si>
    <t>26.3k</t>
  </si>
  <si>
    <t>26.7k</t>
  </si>
  <si>
    <t>26.6k</t>
  </si>
  <si>
    <t>27.1k</t>
  </si>
  <si>
    <t>27.7k</t>
  </si>
  <si>
    <t>27.9k</t>
  </si>
  <si>
    <t>27.6k</t>
  </si>
  <si>
    <t>28.2k</t>
  </si>
  <si>
    <t>28.9k</t>
  </si>
  <si>
    <t>29.5k</t>
  </si>
  <si>
    <t>30.1k</t>
  </si>
  <si>
    <t>30.8k</t>
  </si>
  <si>
    <t>31.5k</t>
  </si>
  <si>
    <t>32.2k</t>
  </si>
  <si>
    <t>32.4k</t>
  </si>
  <si>
    <t>33.1k</t>
  </si>
  <si>
    <t>33.4k</t>
  </si>
  <si>
    <t>34.3k</t>
  </si>
  <si>
    <t>35.2k</t>
  </si>
  <si>
    <t>35.9k</t>
  </si>
  <si>
    <t>36.6k</t>
  </si>
  <si>
    <t>37.3k</t>
  </si>
  <si>
    <t>38k</t>
  </si>
  <si>
    <t>38.2k</t>
  </si>
  <si>
    <t>36.3k</t>
  </si>
  <si>
    <t>36.9k</t>
  </si>
  <si>
    <t>37.6k</t>
  </si>
  <si>
    <t>38.3k</t>
  </si>
  <si>
    <t>39k</t>
  </si>
  <si>
    <t>39.4k</t>
  </si>
  <si>
    <t>40.1k</t>
  </si>
  <si>
    <t>40.7k</t>
  </si>
  <si>
    <t>41.4k</t>
  </si>
  <si>
    <t>41.9k</t>
  </si>
  <si>
    <t>42.7k</t>
  </si>
  <si>
    <t>43.1k</t>
  </si>
  <si>
    <t>43.7k</t>
  </si>
  <si>
    <t>44.4k</t>
  </si>
  <si>
    <t>45.1k</t>
  </si>
  <si>
    <t>45.8k</t>
  </si>
  <si>
    <t>46.6k</t>
  </si>
  <si>
    <t>46.8k</t>
  </si>
  <si>
    <t>47.2k</t>
  </si>
  <si>
    <t>48.3k</t>
  </si>
  <si>
    <t>48.9k</t>
  </si>
  <si>
    <t>country</t>
  </si>
  <si>
    <t>Japan</t>
  </si>
  <si>
    <t>10.4k</t>
  </si>
  <si>
    <t>11.5k</t>
  </si>
  <si>
    <t>13k</t>
  </si>
  <si>
    <t>14.3k</t>
  </si>
  <si>
    <t>15.8k</t>
  </si>
  <si>
    <t>17.5k</t>
  </si>
  <si>
    <t>19k</t>
  </si>
  <si>
    <t>19.6k</t>
  </si>
  <si>
    <t>20.8k</t>
  </si>
  <si>
    <t>21.5k</t>
  </si>
  <si>
    <t>22.3k</t>
  </si>
  <si>
    <t>22.9k</t>
  </si>
  <si>
    <t>23.8k</t>
  </si>
  <si>
    <t>25.2k</t>
  </si>
  <si>
    <t>26.4k</t>
  </si>
  <si>
    <t>26.9k</t>
  </si>
  <si>
    <t>27.8k</t>
  </si>
  <si>
    <t>30.6k</t>
  </si>
  <si>
    <t>33.7k</t>
  </si>
  <si>
    <t>35.1k</t>
  </si>
  <si>
    <t>36.1k</t>
  </si>
  <si>
    <t>36.2k</t>
  </si>
  <si>
    <t>35.8k</t>
  </si>
  <si>
    <t>36k</t>
  </si>
  <si>
    <t>36.7k</t>
  </si>
  <si>
    <t>37.8k</t>
  </si>
  <si>
    <t>37.1k</t>
  </si>
  <si>
    <t>36.8k</t>
  </si>
  <si>
    <t>37.5k</t>
  </si>
  <si>
    <t>37.7k</t>
  </si>
  <si>
    <t>38.9k</t>
  </si>
  <si>
    <t>39.3k</t>
  </si>
  <si>
    <t>39.7k</t>
  </si>
  <si>
    <t>38.1k</t>
  </si>
  <si>
    <t>38.7k</t>
  </si>
  <si>
    <t>39.6k</t>
  </si>
  <si>
    <t>40.4k</t>
  </si>
  <si>
    <t>41.7k</t>
  </si>
  <si>
    <t>39.9k</t>
  </si>
  <si>
    <t>40.8k</t>
  </si>
  <si>
    <t>41.6k</t>
  </si>
  <si>
    <t>42.5k</t>
  </si>
  <si>
    <t>43.2k</t>
  </si>
  <si>
    <t>43.9k</t>
  </si>
  <si>
    <t>44.3k</t>
  </si>
  <si>
    <t>44.8k</t>
  </si>
  <si>
    <t>45.5k</t>
  </si>
  <si>
    <t>46.2k</t>
  </si>
  <si>
    <t>46.3k</t>
  </si>
  <si>
    <t>46.9k</t>
  </si>
  <si>
    <t>47.6k</t>
  </si>
  <si>
    <t>49k</t>
  </si>
  <si>
    <t>49.6k</t>
  </si>
  <si>
    <t>50k</t>
  </si>
  <si>
    <t>50.6k</t>
  </si>
  <si>
    <t>51.3k</t>
  </si>
  <si>
    <t>51.6k</t>
  </si>
  <si>
    <t>52.1k</t>
  </si>
  <si>
    <t>52.4k</t>
  </si>
  <si>
    <t>53k</t>
  </si>
  <si>
    <t>52.9k</t>
  </si>
  <si>
    <t>52k</t>
  </si>
  <si>
    <t>52.7k</t>
  </si>
  <si>
    <t>53.5k</t>
  </si>
  <si>
    <t>54.2k</t>
  </si>
  <si>
    <t>55.4k</t>
  </si>
  <si>
    <t>56.6k</t>
  </si>
  <si>
    <t>57.7k</t>
  </si>
  <si>
    <t>57.8k</t>
  </si>
  <si>
    <t>58.5k</t>
  </si>
  <si>
    <t>58.7k</t>
  </si>
  <si>
    <t>59.4k</t>
  </si>
  <si>
    <t>59.5k</t>
  </si>
  <si>
    <t>59.7k</t>
  </si>
  <si>
    <t>60.3k</t>
  </si>
  <si>
    <t>60.9k</t>
  </si>
  <si>
    <t>61.5k</t>
  </si>
  <si>
    <t>61.6k</t>
  </si>
  <si>
    <t>61.7k</t>
  </si>
  <si>
    <t>62.2k</t>
  </si>
  <si>
    <t>62.8k</t>
  </si>
  <si>
    <t>63.5k</t>
  </si>
  <si>
    <t>64.1k</t>
  </si>
  <si>
    <t>64.3k</t>
  </si>
  <si>
    <t>63.6k</t>
  </si>
  <si>
    <t>63.3k</t>
  </si>
  <si>
    <t>62.9k</t>
  </si>
  <si>
    <t>64.4k</t>
  </si>
  <si>
    <t>65.4k</t>
  </si>
  <si>
    <t>66.5k</t>
  </si>
  <si>
    <t>67.4k</t>
  </si>
  <si>
    <t>65.5k</t>
  </si>
  <si>
    <t>66.6k</t>
  </si>
  <si>
    <t>67.5k</t>
  </si>
  <si>
    <t>68.3k</t>
  </si>
  <si>
    <t>69.2k</t>
  </si>
  <si>
    <t>69.7k</t>
  </si>
  <si>
    <t>69.4k</t>
  </si>
  <si>
    <t>70k</t>
  </si>
  <si>
    <t>70.5k</t>
  </si>
  <si>
    <t>70.6k</t>
  </si>
  <si>
    <t>71.1k</t>
  </si>
  <si>
    <t>71.3k</t>
  </si>
  <si>
    <t>71.8k</t>
  </si>
  <si>
    <t>72.2k</t>
  </si>
  <si>
    <t>72.7k</t>
  </si>
  <si>
    <t>73.1k</t>
  </si>
  <si>
    <t>73.5k</t>
  </si>
  <si>
    <t>73.9k</t>
  </si>
  <si>
    <t>74.3k</t>
  </si>
  <si>
    <t>74.7k</t>
  </si>
  <si>
    <t>Question 1</t>
  </si>
  <si>
    <t>Expected Value</t>
  </si>
  <si>
    <t>Variance</t>
  </si>
  <si>
    <t>Standard deviation</t>
  </si>
  <si>
    <t>Question 2</t>
  </si>
  <si>
    <t>Q2</t>
  </si>
  <si>
    <t>Median</t>
  </si>
  <si>
    <t>Q1</t>
  </si>
  <si>
    <t>Q3</t>
  </si>
  <si>
    <t>IQR</t>
  </si>
  <si>
    <t>Q3 - Q1</t>
  </si>
  <si>
    <t>Minimum</t>
  </si>
  <si>
    <t>Q1 - 1.5IQR</t>
  </si>
  <si>
    <t>Maximum</t>
  </si>
  <si>
    <t>Q3 + 1.5IQR</t>
  </si>
  <si>
    <t>Outliers</t>
  </si>
  <si>
    <t>The points smaller than Minimum and larger than Maximum</t>
  </si>
  <si>
    <t>The median of the data points to the right of Median</t>
  </si>
  <si>
    <t>The median of the data points to the left of Median</t>
  </si>
  <si>
    <t>Min</t>
  </si>
  <si>
    <t>Max</t>
  </si>
  <si>
    <t>32400, 34300, 35900, 37300, 39000, 40700, 41900, 43100, 44400, 45800, 47200, 48900</t>
  </si>
  <si>
    <t>null</t>
  </si>
  <si>
    <t>Question 3</t>
  </si>
  <si>
    <t>Độ tin cậy: 95%</t>
  </si>
  <si>
    <t>Giả thuyết không: Trung bình thu nhập của Nhật Bản bằng 30000</t>
  </si>
  <si>
    <t>H0: mean == 30000 USD</t>
  </si>
  <si>
    <t>Conclusion: Reject H0</t>
  </si>
  <si>
    <t>Chọn ngẫu nhiên 100 thu nhập của Nhật Bản ở các năm</t>
  </si>
  <si>
    <t>t-Test: Two-Sample Assuming Unequal Variances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</si>
  <si>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</si>
  <si>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</si>
  <si>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</si>
  <si>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</si>
  <si>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</si>
  <si>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</si>
  <si>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</si>
  <si>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</si>
  <si>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</si>
  <si>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Giả thuyết thay thế: Trung bình thu nhập của Nhật Bản bé hơn 30000</t>
  </si>
  <si>
    <t>H1: mean &lt; 30000 USD</t>
  </si>
  <si>
    <t>Reject region: Reject H0 if t &lt; -1.68</t>
  </si>
  <si>
    <t>t = -4.79 &lt; -1.68</t>
  </si>
  <si>
    <t>Lower-Confidence Interval</t>
  </si>
  <si>
    <t>Upper-Confidence Interval</t>
  </si>
  <si>
    <t>Chúng ta có thể kết luận rằng trung bình thu nhập của Nhật Bản nằm trong khoảng từ 15996.32653 USD đến 25958.67347 USD, với độ tin cậy 95%</t>
  </si>
  <si>
    <t>Question 4</t>
  </si>
  <si>
    <t>Sum</t>
  </si>
  <si>
    <t>Count</t>
  </si>
  <si>
    <t>Giả thuyết không: Thu nhập của Nhật Bản từng năm lớn hơn 30000 có tỷ lệ là 40%</t>
  </si>
  <si>
    <t>Giả thuyết thay thế: Thu nhập của Nhật Bản lớn hơn 30000 có tỷ lệ không bằng 40%</t>
  </si>
  <si>
    <t>H1: p != 0.4</t>
  </si>
  <si>
    <t>H0: p == 0.4</t>
  </si>
  <si>
    <t>Chọn ngẫu nhiên 100 dữ liệu và có 38 dữ liệu có thu nhập lớn hơn 30000</t>
  </si>
  <si>
    <t>proportion</t>
  </si>
  <si>
    <t>sample size</t>
  </si>
  <si>
    <t>test statistic</t>
  </si>
  <si>
    <t>za/2</t>
  </si>
  <si>
    <t>Kết luận: -1.96 &lt; test statistic = -0.40825 &lt; 1.96. fail to reject H0. Vậy không đủ bằng chứng để từ chối giả thuyết H0 tại độ tin cậy 95%</t>
  </si>
  <si>
    <t>Question 5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</si>
  <si>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</si>
  <si>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</si>
  <si>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</si>
  <si>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</si>
  <si>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</si>
  <si>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</si>
  <si>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</si>
  <si>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Confidence Level(95.0%)</t>
  </si>
  <si>
    <t>H1: u1 - u2 ≠ 0</t>
  </si>
  <si>
    <t>H0: u1 - u2 = 0</t>
  </si>
  <si>
    <t>T0</t>
  </si>
  <si>
    <t>v</t>
  </si>
  <si>
    <t>t value</t>
  </si>
  <si>
    <t>T0 &lt; -t</t>
  </si>
  <si>
    <t>reject H0</t>
  </si>
  <si>
    <t>Lower Confidence Interval</t>
  </si>
  <si>
    <t>Upper Confidence Interval</t>
  </si>
  <si>
    <t>Question 6</t>
  </si>
  <si>
    <t>Có 44 năm Nhật Bản có thu nhập lớn hơn 30000 trong 100 năm bất kỳ</t>
  </si>
  <si>
    <t>Có 12 năm Vietnam có thu nhập lớn hơn 30000 trong 100 năm bất kỳ</t>
  </si>
  <si>
    <t>proportion 1</t>
  </si>
  <si>
    <t>proportion 2</t>
  </si>
  <si>
    <t>Pool proportion</t>
  </si>
  <si>
    <t>x1</t>
  </si>
  <si>
    <t>x2</t>
  </si>
  <si>
    <t>n1</t>
  </si>
  <si>
    <t>n2</t>
  </si>
  <si>
    <t>z0</t>
  </si>
  <si>
    <t>H0: p1 - p2 == 0</t>
  </si>
  <si>
    <t>H1: p1 - p2 != 0</t>
  </si>
  <si>
    <t>Độ tin cậy 95%</t>
  </si>
  <si>
    <t>z0 &lt; -za/2</t>
  </si>
  <si>
    <t>Reject H0</t>
  </si>
  <si>
    <t>Lower confidence Interval</t>
  </si>
  <si>
    <t>Upper confidence Interval</t>
  </si>
  <si>
    <t>28M</t>
  </si>
  <si>
    <t>28.1M</t>
  </si>
  <si>
    <t>28.3M</t>
  </si>
  <si>
    <t>28.4M</t>
  </si>
  <si>
    <t>28.6M</t>
  </si>
  <si>
    <t>28.7M</t>
  </si>
  <si>
    <t>28.9M</t>
  </si>
  <si>
    <t>29M</t>
  </si>
  <si>
    <t>29.2M</t>
  </si>
  <si>
    <t>29.3M</t>
  </si>
  <si>
    <t>29.5M</t>
  </si>
  <si>
    <t>29.6M</t>
  </si>
  <si>
    <t>29.8M</t>
  </si>
  <si>
    <t>29.9M</t>
  </si>
  <si>
    <t>30.1M</t>
  </si>
  <si>
    <t>30.2M</t>
  </si>
  <si>
    <t>30.4M</t>
  </si>
  <si>
    <t>30.5M</t>
  </si>
  <si>
    <t>30.7M</t>
  </si>
  <si>
    <t>30.8M</t>
  </si>
  <si>
    <t>30.9M</t>
  </si>
  <si>
    <t>31M</t>
  </si>
  <si>
    <t>31.1M</t>
  </si>
  <si>
    <t>31.2M</t>
  </si>
  <si>
    <t>31.3M</t>
  </si>
  <si>
    <t>31.4M</t>
  </si>
  <si>
    <t>31.5M</t>
  </si>
  <si>
    <t>31.6M</t>
  </si>
  <si>
    <t>31.7M</t>
  </si>
  <si>
    <t>31.8M</t>
  </si>
  <si>
    <t>31.9M</t>
  </si>
  <si>
    <t>32M</t>
  </si>
  <si>
    <t>32.1M</t>
  </si>
  <si>
    <t>32.2M</t>
  </si>
  <si>
    <t>32.4M</t>
  </si>
  <si>
    <t>32.5M</t>
  </si>
  <si>
    <t>32.6M</t>
  </si>
  <si>
    <t>32.7M</t>
  </si>
  <si>
    <t>32.9M</t>
  </si>
  <si>
    <t>33M</t>
  </si>
  <si>
    <t>33.1M</t>
  </si>
  <si>
    <t>33.2M</t>
  </si>
  <si>
    <t>33.4M</t>
  </si>
  <si>
    <t>33.5M</t>
  </si>
  <si>
    <t>33.6M</t>
  </si>
  <si>
    <t>33.7M</t>
  </si>
  <si>
    <t>33.9M</t>
  </si>
  <si>
    <t>34M</t>
  </si>
  <si>
    <t>34.1M</t>
  </si>
  <si>
    <t>34.3M</t>
  </si>
  <si>
    <t>34.4M</t>
  </si>
  <si>
    <t>34.6M</t>
  </si>
  <si>
    <t>34.8M</t>
  </si>
  <si>
    <t>35M</t>
  </si>
  <si>
    <t>35.2M</t>
  </si>
  <si>
    <t>35.5M</t>
  </si>
  <si>
    <t>35.7M</t>
  </si>
  <si>
    <t>35.9M</t>
  </si>
  <si>
    <t>36.2M</t>
  </si>
  <si>
    <t>36.4M</t>
  </si>
  <si>
    <t>36.7M</t>
  </si>
  <si>
    <t>37M</t>
  </si>
  <si>
    <t>37.3M</t>
  </si>
  <si>
    <t>37.6M</t>
  </si>
  <si>
    <t>37.9M</t>
  </si>
  <si>
    <t>38.2M</t>
  </si>
  <si>
    <t>38.6M</t>
  </si>
  <si>
    <t>38.9M</t>
  </si>
  <si>
    <t>39.2M</t>
  </si>
  <si>
    <t>39.6M</t>
  </si>
  <si>
    <t>39.9M</t>
  </si>
  <si>
    <t>40.3M</t>
  </si>
  <si>
    <t>40.7M</t>
  </si>
  <si>
    <t>41.1M</t>
  </si>
  <si>
    <t>41.5M</t>
  </si>
  <si>
    <t>41.9M</t>
  </si>
  <si>
    <t>42.3M</t>
  </si>
  <si>
    <t>42.7M</t>
  </si>
  <si>
    <t>43.1M</t>
  </si>
  <si>
    <t>43.5M</t>
  </si>
  <si>
    <t>44M</t>
  </si>
  <si>
    <t>44.4M</t>
  </si>
  <si>
    <t>44.9M</t>
  </si>
  <si>
    <t>45.4M</t>
  </si>
  <si>
    <t>45.9M</t>
  </si>
  <si>
    <t>46.5M</t>
  </si>
  <si>
    <t>47M</t>
  </si>
  <si>
    <t>47.6M</t>
  </si>
  <si>
    <t>48.1M</t>
  </si>
  <si>
    <t>48.7M</t>
  </si>
  <si>
    <t>49.3M</t>
  </si>
  <si>
    <t>49.9M</t>
  </si>
  <si>
    <t>50.5M</t>
  </si>
  <si>
    <t>51.1M</t>
  </si>
  <si>
    <t>51.7M</t>
  </si>
  <si>
    <t>52.3M</t>
  </si>
  <si>
    <t>53M</t>
  </si>
  <si>
    <t>53.6M</t>
  </si>
  <si>
    <t>54.3M</t>
  </si>
  <si>
    <t>54.9M</t>
  </si>
  <si>
    <t>55.6M</t>
  </si>
  <si>
    <t>56.3M</t>
  </si>
  <si>
    <t>57.1M</t>
  </si>
  <si>
    <t>57.9M</t>
  </si>
  <si>
    <t>58.7M</t>
  </si>
  <si>
    <t>59.5M</t>
  </si>
  <si>
    <t>60.3M</t>
  </si>
  <si>
    <t>61.2M</t>
  </si>
  <si>
    <t>62.1M</t>
  </si>
  <si>
    <t>62.9M</t>
  </si>
  <si>
    <t>63.8M</t>
  </si>
  <si>
    <t>64.7M</t>
  </si>
  <si>
    <t>65.5M</t>
  </si>
  <si>
    <t>66.4M</t>
  </si>
  <si>
    <t>67.2M</t>
  </si>
  <si>
    <t>68.1M</t>
  </si>
  <si>
    <t>69M</t>
  </si>
  <si>
    <t>69.9M</t>
  </si>
  <si>
    <t>70.8M</t>
  </si>
  <si>
    <t>71.7M</t>
  </si>
  <si>
    <t>72.6M</t>
  </si>
  <si>
    <t>73.6M</t>
  </si>
  <si>
    <t>74.6M</t>
  </si>
  <si>
    <t>75.6M</t>
  </si>
  <si>
    <t>76.7M</t>
  </si>
  <si>
    <t>77.7M</t>
  </si>
  <si>
    <t>78.8M</t>
  </si>
  <si>
    <t>79.9M</t>
  </si>
  <si>
    <t>81M</t>
  </si>
  <si>
    <t>82.2M</t>
  </si>
  <si>
    <t>83.3M</t>
  </si>
  <si>
    <t>84.4M</t>
  </si>
  <si>
    <t>85.7M</t>
  </si>
  <si>
    <t>86.9M</t>
  </si>
  <si>
    <t>88.1M</t>
  </si>
  <si>
    <t>89.1M</t>
  </si>
  <si>
    <t>90.1M</t>
  </si>
  <si>
    <t>91M</t>
  </si>
  <si>
    <t>91.8M</t>
  </si>
  <si>
    <t>92.7M</t>
  </si>
  <si>
    <t>93.6M</t>
  </si>
  <si>
    <t>94.5M</t>
  </si>
  <si>
    <t>95.4M</t>
  </si>
  <si>
    <t>96.3M</t>
  </si>
  <si>
    <t>97.2M</t>
  </si>
  <si>
    <t>98.3M</t>
  </si>
  <si>
    <t>99.5M</t>
  </si>
  <si>
    <t>100M</t>
  </si>
  <si>
    <t>102M</t>
  </si>
  <si>
    <t>103M</t>
  </si>
  <si>
    <t>104M</t>
  </si>
  <si>
    <t>105M</t>
  </si>
  <si>
    <t>107M</t>
  </si>
  <si>
    <t>108M</t>
  </si>
  <si>
    <t>110M</t>
  </si>
  <si>
    <t>111M</t>
  </si>
  <si>
    <t>112M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</si>
  <si>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</si>
  <si>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</si>
  <si>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</si>
  <si>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</si>
  <si>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</si>
  <si>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</si>
  <si>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</si>
  <si>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</si>
  <si>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</si>
  <si>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</si>
  <si>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</si>
  <si>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</si>
  <si>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</si>
  <si>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</si>
  <si>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</si>
  <si>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113M</t>
  </si>
  <si>
    <t>109M</t>
  </si>
  <si>
    <t>106M</t>
  </si>
  <si>
    <t>101M</t>
  </si>
  <si>
    <t>98.8M</t>
  </si>
  <si>
    <t>98.1M</t>
  </si>
  <si>
    <t>97.4M</t>
  </si>
  <si>
    <t>96.6M</t>
  </si>
  <si>
    <t>95.9M</t>
  </si>
  <si>
    <t>95.1M</t>
  </si>
  <si>
    <t>94.4M</t>
  </si>
  <si>
    <t>92.9M</t>
  </si>
  <si>
    <t>92.1M</t>
  </si>
  <si>
    <t>91.3M</t>
  </si>
  <si>
    <t>90.6M</t>
  </si>
  <si>
    <t>89.9M</t>
  </si>
  <si>
    <t>88.4M</t>
  </si>
  <si>
    <t>87.7M</t>
  </si>
  <si>
    <t>87M</t>
  </si>
  <si>
    <t>86.4M</t>
  </si>
  <si>
    <t>85.1M</t>
  </si>
  <si>
    <t>84.5M</t>
  </si>
  <si>
    <t>83.9M</t>
  </si>
  <si>
    <t>83.4M</t>
  </si>
  <si>
    <t>82.8M</t>
  </si>
  <si>
    <t>82.3M</t>
  </si>
  <si>
    <t>81.8M</t>
  </si>
  <si>
    <t>81.3M</t>
  </si>
  <si>
    <t>80.8M</t>
  </si>
  <si>
    <t>80.3M</t>
  </si>
  <si>
    <t>79.8M</t>
  </si>
  <si>
    <t>79.3M</t>
  </si>
  <si>
    <t>78.9M</t>
  </si>
  <si>
    <t>78.4M</t>
  </si>
  <si>
    <t>78M</t>
  </si>
  <si>
    <t>77.5M</t>
  </si>
  <si>
    <t>77.1M</t>
  </si>
  <si>
    <t>76.6M</t>
  </si>
  <si>
    <t>76.2M</t>
  </si>
  <si>
    <t>75.7M</t>
  </si>
  <si>
    <t>75.3M</t>
  </si>
  <si>
    <t>74.9M</t>
  </si>
  <si>
    <t>74.5M</t>
  </si>
  <si>
    <t>74.1M</t>
  </si>
  <si>
    <t>4M</t>
  </si>
  <si>
    <t>4.1M</t>
  </si>
  <si>
    <t>4.2M</t>
  </si>
  <si>
    <t>4.31M</t>
  </si>
  <si>
    <t>4.41M</t>
  </si>
  <si>
    <t>4.53M</t>
  </si>
  <si>
    <t>4.64M</t>
  </si>
  <si>
    <t>4.75M</t>
  </si>
  <si>
    <t>4.87M</t>
  </si>
  <si>
    <t>4.99M</t>
  </si>
  <si>
    <t>5.12M</t>
  </si>
  <si>
    <t>5.25M</t>
  </si>
  <si>
    <t>5.38M</t>
  </si>
  <si>
    <t>5.52M</t>
  </si>
  <si>
    <t>5.65M</t>
  </si>
  <si>
    <t>5.79M</t>
  </si>
  <si>
    <t>5.94M</t>
  </si>
  <si>
    <t>6.09M</t>
  </si>
  <si>
    <t>6.24M</t>
  </si>
  <si>
    <t>6.36M</t>
  </si>
  <si>
    <t>6.44M</t>
  </si>
  <si>
    <t>6.5M</t>
  </si>
  <si>
    <t>6.51M</t>
  </si>
  <si>
    <t>6.49M</t>
  </si>
  <si>
    <t>6.47M</t>
  </si>
  <si>
    <t>6.46M</t>
  </si>
  <si>
    <t>6.42M</t>
  </si>
  <si>
    <t>6.4M</t>
  </si>
  <si>
    <t>6.38M</t>
  </si>
  <si>
    <t>6.34M</t>
  </si>
  <si>
    <t>6.32M</t>
  </si>
  <si>
    <t>6.31M</t>
  </si>
  <si>
    <t>6.29M</t>
  </si>
  <si>
    <t>6.27M</t>
  </si>
  <si>
    <t>6.25M</t>
  </si>
  <si>
    <t>6.23M</t>
  </si>
  <si>
    <t>6.21M</t>
  </si>
  <si>
    <t>6.2M</t>
  </si>
  <si>
    <t>6.18M</t>
  </si>
  <si>
    <t>6.16M</t>
  </si>
  <si>
    <t>6.14M</t>
  </si>
  <si>
    <t>6.12M</t>
  </si>
  <si>
    <t>6.11M</t>
  </si>
  <si>
    <t>6.07M</t>
  </si>
  <si>
    <t>6.05M</t>
  </si>
  <si>
    <t>6.04M</t>
  </si>
  <si>
    <t>6.06M</t>
  </si>
  <si>
    <t>6.35M</t>
  </si>
  <si>
    <t>6.53M</t>
  </si>
  <si>
    <t>6.72M</t>
  </si>
  <si>
    <t>6.91M</t>
  </si>
  <si>
    <t>7.1M</t>
  </si>
  <si>
    <t>7.31M</t>
  </si>
  <si>
    <t>7.51M</t>
  </si>
  <si>
    <t>7.73M</t>
  </si>
  <si>
    <t>7.95M</t>
  </si>
  <si>
    <t>8.17M</t>
  </si>
  <si>
    <t>8.41M</t>
  </si>
  <si>
    <t>8.64M</t>
  </si>
  <si>
    <t>8.89M</t>
  </si>
  <si>
    <t>9.14M</t>
  </si>
  <si>
    <t>9.4M</t>
  </si>
  <si>
    <t>9.67M</t>
  </si>
  <si>
    <t>9.94M</t>
  </si>
  <si>
    <t>10.2M</t>
  </si>
  <si>
    <t>10.4M</t>
  </si>
  <si>
    <t>10.5M</t>
  </si>
  <si>
    <t>10.6M</t>
  </si>
  <si>
    <t>10.7M</t>
  </si>
  <si>
    <t>10.8M</t>
  </si>
  <si>
    <t>10.9M</t>
  </si>
  <si>
    <t>11M</t>
  </si>
  <si>
    <t>11.1M</t>
  </si>
  <si>
    <t>11.2M</t>
  </si>
  <si>
    <t>11.3M</t>
  </si>
  <si>
    <t>11.4M</t>
  </si>
  <si>
    <t>11.5M</t>
  </si>
  <si>
    <t>11.8M</t>
  </si>
  <si>
    <t>12.2M</t>
  </si>
  <si>
    <t>12.7M</t>
  </si>
  <si>
    <t>13.4M</t>
  </si>
  <si>
    <t>14.1M</t>
  </si>
  <si>
    <t>14.9M</t>
  </si>
  <si>
    <t>15.7M</t>
  </si>
  <si>
    <t>16.5M</t>
  </si>
  <si>
    <t>17.4M</t>
  </si>
  <si>
    <t>18.1M</t>
  </si>
  <si>
    <t>18.6M</t>
  </si>
  <si>
    <t>18.9M</t>
  </si>
  <si>
    <t>19.1M</t>
  </si>
  <si>
    <t>19M</t>
  </si>
  <si>
    <t>18.8M</t>
  </si>
  <si>
    <t>18.7M</t>
  </si>
  <si>
    <t>18.5M</t>
  </si>
  <si>
    <t>18.4M</t>
  </si>
  <si>
    <t>18.3M</t>
  </si>
  <si>
    <t>18.2M</t>
  </si>
  <si>
    <t>18M</t>
  </si>
  <si>
    <t>17.9M</t>
  </si>
  <si>
    <t>17.8M</t>
  </si>
  <si>
    <t>17.7M</t>
  </si>
  <si>
    <t>19.5M</t>
  </si>
  <si>
    <t>20M</t>
  </si>
  <si>
    <t>20.6M</t>
  </si>
  <si>
    <t>21.2M</t>
  </si>
  <si>
    <t>21.8M</t>
  </si>
  <si>
    <t>22.5M</t>
  </si>
  <si>
    <t>23.1M</t>
  </si>
  <si>
    <t>23.8M</t>
  </si>
  <si>
    <t>24.5M</t>
  </si>
  <si>
    <t>25.1M</t>
  </si>
  <si>
    <t>25.6M</t>
  </si>
  <si>
    <t>26.2M</t>
  </si>
  <si>
    <t>26.8M</t>
  </si>
  <si>
    <t>27.5M</t>
  </si>
  <si>
    <t>34.5M</t>
  </si>
  <si>
    <t>36.5M</t>
  </si>
  <si>
    <t>37.5M</t>
  </si>
  <si>
    <t>38.4M</t>
  </si>
  <si>
    <t>39.3M</t>
  </si>
  <si>
    <t>40.1M</t>
  </si>
  <si>
    <t>41M</t>
  </si>
  <si>
    <t>42.9M</t>
  </si>
  <si>
    <t>43.9M</t>
  </si>
  <si>
    <t>48.2M</t>
  </si>
  <si>
    <t>49.4M</t>
  </si>
  <si>
    <t>50.7M</t>
  </si>
  <si>
    <t>51.8M</t>
  </si>
  <si>
    <t>57M</t>
  </si>
  <si>
    <t>58.4M</t>
  </si>
  <si>
    <t>59.8M</t>
  </si>
  <si>
    <t>62.6M</t>
  </si>
  <si>
    <t>64M</t>
  </si>
  <si>
    <t>66.9M</t>
  </si>
  <si>
    <t>68.4M</t>
  </si>
  <si>
    <t>69.8M</t>
  </si>
  <si>
    <t>71.2M</t>
  </si>
  <si>
    <t>72.5M</t>
  </si>
  <si>
    <t>73.8M</t>
  </si>
  <si>
    <t>76.1M</t>
  </si>
  <si>
    <t>78.1M</t>
  </si>
  <si>
    <t>79M</t>
  </si>
  <si>
    <t>80.6M</t>
  </si>
  <si>
    <t>81.5M</t>
  </si>
  <si>
    <t>83.1M</t>
  </si>
  <si>
    <t>84M</t>
  </si>
  <si>
    <t>84.8M</t>
  </si>
  <si>
    <t>85.6M</t>
  </si>
  <si>
    <t>86.5M</t>
  </si>
  <si>
    <t>87.4M</t>
  </si>
  <si>
    <t>88.3M</t>
  </si>
  <si>
    <t>89.3M</t>
  </si>
  <si>
    <t>90.3M</t>
  </si>
  <si>
    <t>91.2M</t>
  </si>
  <si>
    <t>92.2M</t>
  </si>
  <si>
    <t>93.1M</t>
  </si>
  <si>
    <t>94M</t>
  </si>
  <si>
    <t>94.9M</t>
  </si>
  <si>
    <t>95.8M</t>
  </si>
  <si>
    <t>97.5M</t>
  </si>
  <si>
    <t>98.2M</t>
  </si>
  <si>
    <t>98.9M</t>
  </si>
  <si>
    <t>99.8M</t>
  </si>
  <si>
    <t>99.4M</t>
  </si>
  <si>
    <t>99M</t>
  </si>
  <si>
    <t>98.6M</t>
  </si>
  <si>
    <t>97.8M</t>
  </si>
  <si>
    <t>97M</t>
  </si>
  <si>
    <t>96.2M</t>
  </si>
  <si>
    <t>95.7M</t>
  </si>
  <si>
    <t>95.3M</t>
  </si>
  <si>
    <t>93.2M</t>
  </si>
  <si>
    <t>92.8M</t>
  </si>
  <si>
    <t>92.3M</t>
  </si>
  <si>
    <t>91.9M</t>
  </si>
  <si>
    <t>91.5M</t>
  </si>
  <si>
    <t>Question 7</t>
  </si>
  <si>
    <t>Country</t>
  </si>
  <si>
    <t>Income</t>
  </si>
  <si>
    <t>Population</t>
  </si>
  <si>
    <t>Việt Nam</t>
  </si>
  <si>
    <t>Independent (x)</t>
  </si>
  <si>
    <t>Dependent (y)</t>
  </si>
  <si>
    <t>r=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</si>
  <si>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</si>
  <si>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</si>
  <si>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</si>
  <si>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</si>
  <si>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</si>
  <si>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</si>
  <si>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</si>
  <si>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</si>
  <si>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</si>
  <si>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</si>
  <si>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</si>
  <si>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</si>
  <si>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</si>
  <si>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</si>
  <si>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</si>
  <si>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</si>
  <si>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</si>
  <si>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</si>
  <si>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</si>
  <si>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</si>
  <si>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</si>
  <si>
    <t>y = -19969.7 + 0.000307x</t>
  </si>
  <si>
    <t>H0 : B1 = 0 (No linear relationship, not significant)</t>
  </si>
  <si>
    <t>Ha : B1 ≠ 0 (There is a linear relationship, significant)</t>
  </si>
  <si>
    <r>
      <t>α</t>
    </r>
    <r>
      <rPr>
        <sz val="9.35"/>
        <color theme="1"/>
        <rFont val="Calibri"/>
        <family val="2"/>
      </rPr>
      <t xml:space="preserve"> = </t>
    </r>
  </si>
  <si>
    <t xml:space="preserve">Degrees of Freedom = n - 2 = </t>
  </si>
  <si>
    <t>t =</t>
  </si>
  <si>
    <t>Critical t (Appendix F) = ±</t>
  </si>
  <si>
    <t>Conclusion: Since 23.014 is greater than CV 2.037, Rejected H0 and conclude that it is significant, there is a linear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</si>
</sst>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2" xfId="0" applyBorder="1"/>
    <xf numFmtId="0" fontId="0" fillId="4" borderId="0" xfId="0" applyFill="1"/>
    <xf numFmtId="0" fontId="0" fillId="0" borderId="13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Continuous"/>
    </xf>
    <xf numFmtId="0" fontId="0" fillId="5" borderId="0" xfId="0" applyFill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3" xfId="0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Income!$CH$4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Income!$CG$5:$CG$38</c:f>
              <c:numCache>
                <c:formatCode>General</c:formatCode>
                <c:ptCount val="34"/>
                <c:pt idx="0">
                  <c:v>66900000.000000007</c:v>
                </c:pt>
                <c:pt idx="1">
                  <c:v>68400000</c:v>
                </c:pt>
                <c:pt idx="2">
                  <c:v>69800000</c:v>
                </c:pt>
                <c:pt idx="3">
                  <c:v>71200000</c:v>
                </c:pt>
                <c:pt idx="4">
                  <c:v>72500000</c:v>
                </c:pt>
                <c:pt idx="5">
                  <c:v>73800000</c:v>
                </c:pt>
                <c:pt idx="6">
                  <c:v>74900000</c:v>
                </c:pt>
                <c:pt idx="7">
                  <c:v>76100000</c:v>
                </c:pt>
                <c:pt idx="8">
                  <c:v>77100000</c:v>
                </c:pt>
                <c:pt idx="9">
                  <c:v>78100000</c:v>
                </c:pt>
                <c:pt idx="10">
                  <c:v>79000000</c:v>
                </c:pt>
                <c:pt idx="11">
                  <c:v>79800000</c:v>
                </c:pt>
                <c:pt idx="12">
                  <c:v>80600000</c:v>
                </c:pt>
                <c:pt idx="13">
                  <c:v>81500000</c:v>
                </c:pt>
                <c:pt idx="14">
                  <c:v>82300000</c:v>
                </c:pt>
                <c:pt idx="15">
                  <c:v>83100000</c:v>
                </c:pt>
                <c:pt idx="16">
                  <c:v>84000000</c:v>
                </c:pt>
                <c:pt idx="17">
                  <c:v>84800000</c:v>
                </c:pt>
                <c:pt idx="18">
                  <c:v>85600000</c:v>
                </c:pt>
                <c:pt idx="19">
                  <c:v>86500000</c:v>
                </c:pt>
                <c:pt idx="20">
                  <c:v>87400000</c:v>
                </c:pt>
                <c:pt idx="21">
                  <c:v>88300000</c:v>
                </c:pt>
                <c:pt idx="22">
                  <c:v>89300000</c:v>
                </c:pt>
                <c:pt idx="23">
                  <c:v>90300000</c:v>
                </c:pt>
                <c:pt idx="24">
                  <c:v>91200000</c:v>
                </c:pt>
                <c:pt idx="25">
                  <c:v>92200000</c:v>
                </c:pt>
                <c:pt idx="26">
                  <c:v>93100000</c:v>
                </c:pt>
                <c:pt idx="27">
                  <c:v>94000000</c:v>
                </c:pt>
                <c:pt idx="28">
                  <c:v>94900000</c:v>
                </c:pt>
                <c:pt idx="29">
                  <c:v>95800000</c:v>
                </c:pt>
                <c:pt idx="30">
                  <c:v>96600000</c:v>
                </c:pt>
                <c:pt idx="31">
                  <c:v>97500000</c:v>
                </c:pt>
                <c:pt idx="32">
                  <c:v>98200000</c:v>
                </c:pt>
                <c:pt idx="33">
                  <c:v>98900000</c:v>
                </c:pt>
              </c:numCache>
            </c:numRef>
          </c:xVal>
          <c:yVal>
            <c:numRef>
              <c:f>Income!$CH$5:$CH$38</c:f>
              <c:numCache>
                <c:formatCode>General</c:formatCode>
                <c:ptCount val="34"/>
                <c:pt idx="0">
                  <c:v>2150</c:v>
                </c:pt>
                <c:pt idx="1">
                  <c:v>2220</c:v>
                </c:pt>
                <c:pt idx="2">
                  <c:v>2360</c:v>
                </c:pt>
                <c:pt idx="3">
                  <c:v>2500</c:v>
                </c:pt>
                <c:pt idx="4">
                  <c:v>2660</c:v>
                </c:pt>
                <c:pt idx="5">
                  <c:v>2860</c:v>
                </c:pt>
                <c:pt idx="6">
                  <c:v>3080</c:v>
                </c:pt>
                <c:pt idx="7">
                  <c:v>3270</c:v>
                </c:pt>
                <c:pt idx="8">
                  <c:v>3410</c:v>
                </c:pt>
                <c:pt idx="9">
                  <c:v>3520</c:v>
                </c:pt>
                <c:pt idx="10">
                  <c:v>3710</c:v>
                </c:pt>
                <c:pt idx="11">
                  <c:v>3900</c:v>
                </c:pt>
                <c:pt idx="12">
                  <c:v>4100</c:v>
                </c:pt>
                <c:pt idx="13">
                  <c:v>4340</c:v>
                </c:pt>
                <c:pt idx="14">
                  <c:v>4610</c:v>
                </c:pt>
                <c:pt idx="15">
                  <c:v>4910</c:v>
                </c:pt>
                <c:pt idx="16">
                  <c:v>5190</c:v>
                </c:pt>
                <c:pt idx="17">
                  <c:v>5510</c:v>
                </c:pt>
                <c:pt idx="18">
                  <c:v>5760</c:v>
                </c:pt>
                <c:pt idx="19">
                  <c:v>6010</c:v>
                </c:pt>
                <c:pt idx="20">
                  <c:v>6320</c:v>
                </c:pt>
                <c:pt idx="21">
                  <c:v>6660</c:v>
                </c:pt>
                <c:pt idx="22">
                  <c:v>6950</c:v>
                </c:pt>
                <c:pt idx="23">
                  <c:v>7260</c:v>
                </c:pt>
                <c:pt idx="24">
                  <c:v>7640</c:v>
                </c:pt>
                <c:pt idx="25">
                  <c:v>8090</c:v>
                </c:pt>
                <c:pt idx="26">
                  <c:v>8550</c:v>
                </c:pt>
                <c:pt idx="27">
                  <c:v>9050</c:v>
                </c:pt>
                <c:pt idx="28">
                  <c:v>9640</c:v>
                </c:pt>
                <c:pt idx="29">
                  <c:v>10300</c:v>
                </c:pt>
                <c:pt idx="30">
                  <c:v>10500</c:v>
                </c:pt>
                <c:pt idx="31">
                  <c:v>10600</c:v>
                </c:pt>
                <c:pt idx="32">
                  <c:v>11300</c:v>
                </c:pt>
                <c:pt idx="33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E-4AA6-861A-ED89061F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43423"/>
        <c:axId val="1132033855"/>
      </c:scatterChart>
      <c:valAx>
        <c:axId val="11320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33855"/>
        <c:crosses val="autoZero"/>
        <c:crossBetween val="midCat"/>
      </c:valAx>
      <c:valAx>
        <c:axId val="1132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Histogram</a:t>
          </a:r>
        </a:p>
      </cx:txPr>
    </cx:title>
    <cx:plotArea>
      <cx:plotAreaRegion>
        <cx:series layoutId="clusteredColumn" uniqueId="{B8EEAB96-07D2-4847-9D44-A1A4CC21CBAF}">
          <cx:tx>
            <cx:txData>
              <cx:f>_xlchart.v1.2</cx:f>
              <cx:v>Vietnam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Histogram</a:t>
          </a:r>
        </a:p>
      </cx:txPr>
    </cx:title>
    <cx:plotArea>
      <cx:plotAreaRegion>
        <cx:series layoutId="clusteredColumn" uniqueId="{874FB03A-C8F0-46E4-8988-9E0154C89607}">
          <cx:tx>
            <cx:txData>
              <cx:f>_xlchart.v1.0</cx:f>
              <cx:v>Japan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Boxplot</a:t>
          </a:r>
        </a:p>
      </cx:txPr>
    </cx:title>
    <cx:plotArea>
      <cx:plotAreaRegion>
        <cx:series layoutId="boxWhisker" uniqueId="{AAB32CB2-B794-4B7D-A9CD-BFDD081BB461}">
          <cx:tx>
            <cx:txData>
              <cx:f>_xlchart.v1.4</cx:f>
              <cx:v>Vietnam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Boxplot</a:t>
          </a:r>
        </a:p>
      </cx:txPr>
    </cx:title>
    <cx:plotArea>
      <cx:plotAreaRegion>
        <cx:series layoutId="boxWhisker" uniqueId="{2D4BC991-0333-4473-95B3-A566A98C8C5A}">
          <cx:tx>
            <cx:txData>
              <cx:f>_xlchart.v1.6</cx:f>
              <cx:v>Japan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17" Type="http://schemas.openxmlformats.org/officeDocument/2006/relationships/image" Target="../media/image12.png"/><Relationship Id="rId2" Type="http://schemas.microsoft.com/office/2014/relationships/chartEx" Target="../charts/chartEx2.xml"/><Relationship Id="rId16" Type="http://schemas.openxmlformats.org/officeDocument/2006/relationships/image" Target="../media/image11.png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7620</xdr:rowOff>
    </xdr:from>
    <xdr:to>
      <xdr:col>11</xdr:col>
      <xdr:colOff>365760</xdr:colOff>
      <xdr:row>29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7602AA-994F-A4D1-5548-C85F9B1FD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2684145"/>
              <a:ext cx="449008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25037</xdr:colOff>
      <xdr:row>14</xdr:row>
      <xdr:rowOff>10886</xdr:rowOff>
    </xdr:from>
    <xdr:to>
      <xdr:col>22</xdr:col>
      <xdr:colOff>329837</xdr:colOff>
      <xdr:row>29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252773-CBB3-414C-9F20-E8446BE0A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8212" y="2687411"/>
              <a:ext cx="4552950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29</xdr:row>
      <xdr:rowOff>175260</xdr:rowOff>
    </xdr:from>
    <xdr:to>
      <xdr:col>11</xdr:col>
      <xdr:colOff>373380</xdr:colOff>
      <xdr:row>44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F5842D9-8BA3-22CD-88C5-32291C3B6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8070" y="5728335"/>
              <a:ext cx="449008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30</xdr:row>
      <xdr:rowOff>7620</xdr:rowOff>
    </xdr:from>
    <xdr:to>
      <xdr:col>22</xdr:col>
      <xdr:colOff>312420</xdr:colOff>
      <xdr:row>45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B5BA6FA-B209-4582-AAF9-7E061BC7E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0795" y="5751195"/>
              <a:ext cx="4552950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26</xdr:col>
      <xdr:colOff>35859</xdr:colOff>
      <xdr:row>7</xdr:row>
      <xdr:rowOff>26894</xdr:rowOff>
    </xdr:from>
    <xdr:ext cx="703728" cy="337506"/>
    <xdr:pic>
      <xdr:nvPicPr>
        <xdr:cNvPr id="14" name="Picture 13">
          <a:extLst>
            <a:ext uri="{FF2B5EF4-FFF2-40B4-BE49-F238E27FC236}">
              <a16:creationId xmlns:a16="http://schemas.microsoft.com/office/drawing/2014/main" id="{0787C3D6-7600-4252-ACA0-B90B28CD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76377" y="1290918"/>
          <a:ext cx="708211" cy="326300"/>
        </a:xfrm>
        <a:prstGeom prst="rect">
          <a:avLst/>
        </a:prstGeom>
      </xdr:spPr>
    </xdr:pic>
    <xdr:clientData/>
  </xdr:oneCellAnchor>
  <xdr:oneCellAnchor>
    <xdr:from>
      <xdr:col>46</xdr:col>
      <xdr:colOff>93785</xdr:colOff>
      <xdr:row>12</xdr:row>
      <xdr:rowOff>0</xdr:rowOff>
    </xdr:from>
    <xdr:ext cx="2422711" cy="367415"/>
    <xdr:pic>
      <xdr:nvPicPr>
        <xdr:cNvPr id="15" name="Picture 14">
          <a:extLst>
            <a:ext uri="{FF2B5EF4-FFF2-40B4-BE49-F238E27FC236}">
              <a16:creationId xmlns:a16="http://schemas.microsoft.com/office/drawing/2014/main" id="{F4C2BBC8-06E4-F88E-AB23-03C8BF0CC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8862" y="2180492"/>
          <a:ext cx="2455984" cy="358624"/>
        </a:xfrm>
        <a:prstGeom prst="rect">
          <a:avLst/>
        </a:prstGeom>
      </xdr:spPr>
    </xdr:pic>
    <xdr:clientData/>
  </xdr:oneCellAnchor>
  <xdr:oneCellAnchor>
    <xdr:from>
      <xdr:col>35</xdr:col>
      <xdr:colOff>181707</xdr:colOff>
      <xdr:row>13</xdr:row>
      <xdr:rowOff>105506</xdr:rowOff>
    </xdr:from>
    <xdr:ext cx="2814372" cy="495301"/>
    <xdr:pic>
      <xdr:nvPicPr>
        <xdr:cNvPr id="16" name="Picture 15">
          <a:extLst>
            <a:ext uri="{FF2B5EF4-FFF2-40B4-BE49-F238E27FC236}">
              <a16:creationId xmlns:a16="http://schemas.microsoft.com/office/drawing/2014/main" id="{3C2865A6-AF82-E0CE-2AA6-C23D16C3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13107" y="2482946"/>
          <a:ext cx="2832301" cy="472441"/>
        </a:xfrm>
        <a:prstGeom prst="rect">
          <a:avLst/>
        </a:prstGeom>
      </xdr:spPr>
    </xdr:pic>
    <xdr:clientData/>
  </xdr:oneCellAnchor>
  <xdr:oneCellAnchor>
    <xdr:from>
      <xdr:col>71</xdr:col>
      <xdr:colOff>21772</xdr:colOff>
      <xdr:row>3</xdr:row>
      <xdr:rowOff>43544</xdr:rowOff>
    </xdr:from>
    <xdr:ext cx="2120152" cy="912306"/>
    <xdr:pic>
      <xdr:nvPicPr>
        <xdr:cNvPr id="17" name="Picture 16">
          <a:extLst>
            <a:ext uri="{FF2B5EF4-FFF2-40B4-BE49-F238E27FC236}">
              <a16:creationId xmlns:a16="http://schemas.microsoft.com/office/drawing/2014/main" id="{1150A76F-136D-FF4E-6582-435BBC28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408772" y="609601"/>
          <a:ext cx="2133599" cy="885092"/>
        </a:xfrm>
        <a:prstGeom prst="rect">
          <a:avLst/>
        </a:prstGeom>
      </xdr:spPr>
    </xdr:pic>
    <xdr:clientData/>
  </xdr:oneCellAnchor>
  <xdr:oneCellAnchor>
    <xdr:from>
      <xdr:col>71</xdr:col>
      <xdr:colOff>10885</xdr:colOff>
      <xdr:row>8</xdr:row>
      <xdr:rowOff>21772</xdr:rowOff>
    </xdr:from>
    <xdr:ext cx="2522785" cy="1132114"/>
    <xdr:pic>
      <xdr:nvPicPr>
        <xdr:cNvPr id="18" name="Picture 17">
          <a:extLst>
            <a:ext uri="{FF2B5EF4-FFF2-40B4-BE49-F238E27FC236}">
              <a16:creationId xmlns:a16="http://schemas.microsoft.com/office/drawing/2014/main" id="{91E2546E-6DD7-79DA-6753-33E26CB00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397885" y="1513115"/>
          <a:ext cx="2540715" cy="1099457"/>
        </a:xfrm>
        <a:prstGeom prst="rect">
          <a:avLst/>
        </a:prstGeom>
      </xdr:spPr>
    </xdr:pic>
    <xdr:clientData/>
  </xdr:oneCellAnchor>
  <xdr:oneCellAnchor>
    <xdr:from>
      <xdr:col>71</xdr:col>
      <xdr:colOff>21771</xdr:colOff>
      <xdr:row>14</xdr:row>
      <xdr:rowOff>43543</xdr:rowOff>
    </xdr:from>
    <xdr:ext cx="5544031" cy="626857"/>
    <xdr:pic>
      <xdr:nvPicPr>
        <xdr:cNvPr id="19" name="Picture 18">
          <a:extLst>
            <a:ext uri="{FF2B5EF4-FFF2-40B4-BE49-F238E27FC236}">
              <a16:creationId xmlns:a16="http://schemas.microsoft.com/office/drawing/2014/main" id="{30B8F2E4-8F21-F6E5-1A1F-4669624B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00124" y="2562625"/>
          <a:ext cx="5584372" cy="593240"/>
        </a:xfrm>
        <a:prstGeom prst="rect">
          <a:avLst/>
        </a:prstGeom>
      </xdr:spPr>
    </xdr:pic>
    <xdr:clientData/>
  </xdr:oneCellAnchor>
  <xdr:oneCellAnchor>
    <xdr:from>
      <xdr:col>68</xdr:col>
      <xdr:colOff>10887</xdr:colOff>
      <xdr:row>45</xdr:row>
      <xdr:rowOff>0</xdr:rowOff>
    </xdr:from>
    <xdr:ext cx="2863904" cy="959892"/>
    <xdr:pic>
      <xdr:nvPicPr>
        <xdr:cNvPr id="20" name="Picture 19">
          <a:extLst>
            <a:ext uri="{FF2B5EF4-FFF2-40B4-BE49-F238E27FC236}">
              <a16:creationId xmlns:a16="http://schemas.microsoft.com/office/drawing/2014/main" id="{B85FDF82-2D8C-2872-9B3B-A1231CBE2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569087" y="8371114"/>
          <a:ext cx="2906486" cy="932678"/>
        </a:xfrm>
        <a:prstGeom prst="rect">
          <a:avLst/>
        </a:prstGeom>
      </xdr:spPr>
    </xdr:pic>
    <xdr:clientData/>
  </xdr:oneCellAnchor>
  <xdr:oneCellAnchor>
    <xdr:from>
      <xdr:col>67</xdr:col>
      <xdr:colOff>17930</xdr:colOff>
      <xdr:row>54</xdr:row>
      <xdr:rowOff>26894</xdr:rowOff>
    </xdr:from>
    <xdr:ext cx="3991535" cy="1102800"/>
    <xdr:pic>
      <xdr:nvPicPr>
        <xdr:cNvPr id="21" name="Picture 20">
          <a:extLst>
            <a:ext uri="{FF2B5EF4-FFF2-40B4-BE49-F238E27FC236}">
              <a16:creationId xmlns:a16="http://schemas.microsoft.com/office/drawing/2014/main" id="{EAADFEED-BDEE-782E-2C5A-BF555EACA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953083" y="9744635"/>
          <a:ext cx="4043082" cy="1046771"/>
        </a:xfrm>
        <a:prstGeom prst="rect">
          <a:avLst/>
        </a:prstGeom>
      </xdr:spPr>
    </xdr:pic>
    <xdr:clientData/>
  </xdr:oneCellAnchor>
  <xdr:twoCellAnchor>
    <xdr:from>
      <xdr:col>87</xdr:col>
      <xdr:colOff>11206</xdr:colOff>
      <xdr:row>1</xdr:row>
      <xdr:rowOff>67235</xdr:rowOff>
    </xdr:from>
    <xdr:to>
      <xdr:col>94</xdr:col>
      <xdr:colOff>268942</xdr:colOff>
      <xdr:row>18</xdr:row>
      <xdr:rowOff>67234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539597-1729-41D0-B2A0-5EA9A808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87</xdr:col>
      <xdr:colOff>53788</xdr:colOff>
      <xdr:row>41</xdr:row>
      <xdr:rowOff>89647</xdr:rowOff>
    </xdr:from>
    <xdr:to>
      <xdr:col>88</xdr:col>
      <xdr:colOff>351528</xdr:colOff>
      <xdr:row>43</xdr:row>
      <xdr:rowOff>41951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CD40C5-37BB-4618-8D02-AEC2495E9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014659" y="7879976"/>
          <a:ext cx="1364540" cy="328822"/>
        </a:xfrm>
        <a:prstGeom prst="rect">
          <a:avLst/>
        </a:prstGeom>
      </xdr:spPr>
    </xdr:pic>
    <xdr:clientData/>
  </xdr:twoCellAnchor>
  <xdr:twoCellAnchor editAs="oneCell">
    <xdr:from>
      <xdr:col>86</xdr:col>
      <xdr:colOff>376517</xdr:colOff>
      <xdr:row>43</xdr:row>
      <xdr:rowOff>98612</xdr:rowOff>
    </xdr:from>
    <xdr:to>
      <xdr:col>88</xdr:col>
      <xdr:colOff>770964</xdr:colOff>
      <xdr:row>45</xdr:row>
      <xdr:rowOff>159679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C5E21B-CCD1-4784-ADF7-344CB4812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727788" y="8265459"/>
          <a:ext cx="2070847" cy="437585"/>
        </a:xfrm>
        <a:prstGeom prst="rect">
          <a:avLst/>
        </a:prstGeom>
      </xdr:spPr>
    </xdr:pic>
    <xdr:clientData/>
  </xdr:twoCellAnchor>
  <xdr:twoCellAnchor editAs="oneCell">
    <xdr:from>
      <xdr:col>89</xdr:col>
      <xdr:colOff>107577</xdr:colOff>
      <xdr:row>18</xdr:row>
      <xdr:rowOff>152399</xdr:rowOff>
    </xdr:from>
    <xdr:to>
      <xdr:col>90</xdr:col>
      <xdr:colOff>644562</xdr:colOff>
      <xdr:row>22</xdr:row>
      <xdr:rowOff>26894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7AB1CD-0DED-461C-B8DC-34DFC8448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058612" y="3550023"/>
          <a:ext cx="1648609" cy="645459"/>
        </a:xfrm>
        <a:prstGeom prst="rect">
          <a:avLst/>
        </a:prstGeom>
      </xdr:spPr>
    </xdr:pic>
    <xdr:clientData/>
  </xdr:twoCellAnchor>
  <xdr:twoCellAnchor editAs="oneCell">
    <xdr:from>
      <xdr:col>87</xdr:col>
      <xdr:colOff>560294</xdr:colOff>
      <xdr:row>55</xdr:row>
      <xdr:rowOff>15492</xdr:rowOff>
    </xdr:from>
    <xdr:to>
      <xdr:col>87</xdr:col>
      <xdr:colOff>1676400</xdr:colOff>
      <xdr:row>59</xdr:row>
      <xdr:rowOff>25353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937BF1-73D4-4D79-89A5-1D720A695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223088" y="10582639"/>
          <a:ext cx="1116106" cy="771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02"/>
  <sheetViews>
    <sheetView tabSelected="1" topLeftCell="BU1" zoomScale="85" zoomScaleNormal="85" workbookViewId="0">
      <selection activeCell="CN63" sqref="CN63"/>
    </sheetView>
  </sheetViews>
  <sheetFormatPr defaultRowHeight="15" zeroHeight="1"/>
  <cols>
    <col min="1" max="1" width="8.85546875" style="2"/>
    <col min="3" max="3" width="8.85546875" style="2"/>
    <col min="5" max="5" width="8.85546875" style="2"/>
    <col min="7" max="7" width="16.140625" customWidth="1"/>
    <col min="8" max="8" width="15.42578125" customWidth="1"/>
    <col min="9" max="9" width="12" bestFit="1" customWidth="1"/>
    <col min="22" max="22" width="8.85546875" customWidth="1"/>
    <col min="24" max="24" width="10.85546875" customWidth="1"/>
    <col min="41" max="41" width="27.42578125" customWidth="1"/>
    <col min="42" max="42" width="21.28515625" customWidth="1"/>
    <col min="44" max="44" width="10.7109375" customWidth="1"/>
    <col min="47" max="47" width="10.28515625" customWidth="1"/>
    <col min="60" max="60" width="10.7109375" customWidth="1"/>
    <col min="62" max="62" width="8.85546875" style="11"/>
    <col min="64" max="64" width="25" customWidth="1"/>
    <col min="65" max="65" width="12.28515625" customWidth="1"/>
    <col min="69" max="69" width="13.28515625" customWidth="1"/>
    <col min="84" max="84" width="10.85546875" customWidth="1"/>
    <col min="85" max="85" width="16.140625" customWidth="1"/>
    <col min="86" max="86" width="14.5703125" customWidth="1"/>
    <col min="88" max="88" width="28.5703125" customWidth="1"/>
    <col min="89" max="89" width="13.85546875" customWidth="1"/>
    <col min="90" max="90" width="16.7109375" customWidth="1"/>
    <col min="91" max="91" width="12.85546875" customWidth="1"/>
    <col min="92" max="92" width="12.28515625" customWidth="1"/>
    <col min="93" max="93" width="13.5703125" customWidth="1"/>
    <col min="94" max="94" width="12.85546875" customWidth="1"/>
  </cols>
  <sheetData>
    <row r="1" spans="1:86">
      <c r="A1" s="2" t="s">
        <v>80</v>
      </c>
      <c r="B1" t="s">
        <v>0</v>
      </c>
      <c r="C1" s="2" t="s">
        <v>0</v>
      </c>
      <c r="D1" t="s">
        <v>81</v>
      </c>
      <c r="E1" s="2" t="s">
        <v>81</v>
      </c>
      <c r="G1" s="3" t="s">
        <v>193</v>
      </c>
      <c r="H1" s="4" t="s">
        <v>0</v>
      </c>
      <c r="I1" s="4" t="s">
        <v>81</v>
      </c>
      <c r="X1" s="11" t="s">
        <v>216</v>
      </c>
      <c r="AS1" t="s">
        <v>239</v>
      </c>
      <c r="BH1" t="s">
        <v>252</v>
      </c>
      <c r="BI1" s="11" t="s">
        <v>0</v>
      </c>
      <c r="BJ1" s="11" t="s">
        <v>81</v>
      </c>
      <c r="CF1" t="s">
        <v>680</v>
      </c>
    </row>
    <row r="2" spans="1:86">
      <c r="A2" s="2">
        <v>1800</v>
      </c>
      <c r="B2">
        <v>1170</v>
      </c>
      <c r="C2" s="2">
        <v>1170</v>
      </c>
      <c r="D2">
        <v>1830</v>
      </c>
      <c r="E2" s="2">
        <v>1830</v>
      </c>
      <c r="G2" s="4" t="s">
        <v>194</v>
      </c>
      <c r="H2" s="4">
        <f>AVERAGE(C2:C302)</f>
        <v>9232.6245847176087</v>
      </c>
      <c r="I2" s="4">
        <f>AVERAGE(E2:E302)</f>
        <v>23454.617940199336</v>
      </c>
      <c r="AA2" s="5" t="s">
        <v>217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  <c r="AO2" s="4" t="s">
        <v>222</v>
      </c>
      <c r="AP2" s="4"/>
      <c r="AU2" s="13" t="s">
        <v>217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I2">
        <v>1540</v>
      </c>
      <c r="BJ2">
        <v>35800</v>
      </c>
      <c r="BK2">
        <f>COUNTIF(BI2:BI101,"&gt;30000")</f>
        <v>12</v>
      </c>
      <c r="BL2">
        <f>COUNTIF(BJ2:BJ101,"&gt;30000")</f>
        <v>44</v>
      </c>
    </row>
    <row r="3" spans="1:86" ht="15.75" thickBot="1">
      <c r="A3" s="2">
        <v>1801</v>
      </c>
      <c r="B3">
        <v>1170</v>
      </c>
      <c r="C3" s="2">
        <v>1170</v>
      </c>
      <c r="D3">
        <v>1830</v>
      </c>
      <c r="E3" s="2">
        <v>1830</v>
      </c>
      <c r="G3" s="4" t="s">
        <v>195</v>
      </c>
      <c r="H3" s="4">
        <f>_xlfn.VAR.P(C2:C302)</f>
        <v>177491544.93879759</v>
      </c>
      <c r="I3" s="4">
        <f>_xlfn.VAR.P(E2:E302)</f>
        <v>620410338.4752928</v>
      </c>
      <c r="AA3" s="8" t="s">
        <v>218</v>
      </c>
      <c r="AM3" s="9"/>
      <c r="AO3" s="4"/>
      <c r="AP3" s="4"/>
      <c r="AU3" s="13" t="s">
        <v>242</v>
      </c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I3">
        <v>1220</v>
      </c>
      <c r="BJ3">
        <v>72200</v>
      </c>
      <c r="CF3" s="4" t="s">
        <v>681</v>
      </c>
      <c r="CG3" s="4" t="s">
        <v>685</v>
      </c>
      <c r="CH3" s="4" t="s">
        <v>686</v>
      </c>
    </row>
    <row r="4" spans="1:86">
      <c r="A4" s="2">
        <v>1802</v>
      </c>
      <c r="B4">
        <v>1170</v>
      </c>
      <c r="C4" s="2">
        <v>1170</v>
      </c>
      <c r="D4">
        <v>1830</v>
      </c>
      <c r="E4" s="2">
        <v>1830</v>
      </c>
      <c r="G4" s="4" t="s">
        <v>196</v>
      </c>
      <c r="H4" s="4">
        <f>SQRT(H3)</f>
        <v>13322.595277902785</v>
      </c>
      <c r="I4" s="4">
        <f>SQRT(I3)</f>
        <v>24908.03762794839</v>
      </c>
      <c r="AA4" s="8" t="s">
        <v>232</v>
      </c>
      <c r="AM4" s="9"/>
      <c r="AO4" s="14"/>
      <c r="AP4" s="14" t="s">
        <v>81</v>
      </c>
      <c r="AQ4" s="15"/>
      <c r="AU4" s="13" t="s">
        <v>243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I4">
        <v>1620</v>
      </c>
      <c r="BJ4">
        <v>1990</v>
      </c>
      <c r="BL4" s="16" t="s">
        <v>0</v>
      </c>
      <c r="BM4" s="16"/>
      <c r="BO4" t="s">
        <v>262</v>
      </c>
      <c r="CF4" s="4" t="s">
        <v>684</v>
      </c>
      <c r="CG4" s="4" t="s">
        <v>683</v>
      </c>
      <c r="CH4" s="4" t="s">
        <v>682</v>
      </c>
    </row>
    <row r="5" spans="1:86">
      <c r="A5" s="2">
        <v>1803</v>
      </c>
      <c r="B5">
        <v>1170</v>
      </c>
      <c r="C5" s="2">
        <v>1170</v>
      </c>
      <c r="D5">
        <v>1830</v>
      </c>
      <c r="E5" s="2">
        <v>1830</v>
      </c>
      <c r="AA5" s="8" t="s">
        <v>221</v>
      </c>
      <c r="AM5" s="9"/>
      <c r="AO5" s="4" t="s">
        <v>223</v>
      </c>
      <c r="AP5" s="4">
        <v>20977.5</v>
      </c>
      <c r="AU5" s="13" t="s">
        <v>245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I5">
        <v>1150</v>
      </c>
      <c r="BJ5">
        <v>2920</v>
      </c>
      <c r="BO5" t="s">
        <v>261</v>
      </c>
      <c r="CF5" s="4">
        <v>1990</v>
      </c>
      <c r="CG5" s="4">
        <v>66900000.000000007</v>
      </c>
      <c r="CH5" s="4">
        <v>2150</v>
      </c>
    </row>
    <row r="6" spans="1:86">
      <c r="A6" s="2">
        <v>1804</v>
      </c>
      <c r="B6">
        <v>1170</v>
      </c>
      <c r="C6" s="2">
        <v>1170</v>
      </c>
      <c r="D6">
        <v>1830</v>
      </c>
      <c r="E6" s="2">
        <v>1830</v>
      </c>
      <c r="G6" s="21" t="s">
        <v>197</v>
      </c>
      <c r="H6" s="22"/>
      <c r="I6" s="22"/>
      <c r="J6" s="22"/>
      <c r="K6" s="22"/>
      <c r="L6" s="23"/>
      <c r="AA6" s="8" t="s">
        <v>219</v>
      </c>
      <c r="AM6" s="9"/>
      <c r="AO6" s="4" t="s">
        <v>195</v>
      </c>
      <c r="AP6" s="4">
        <v>511238180.55555558</v>
      </c>
      <c r="AU6" s="13" t="s">
        <v>244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I6">
        <v>40700</v>
      </c>
      <c r="BJ6">
        <v>62900</v>
      </c>
      <c r="BL6" t="s">
        <v>223</v>
      </c>
      <c r="BM6">
        <v>9421.6</v>
      </c>
      <c r="BO6" t="s">
        <v>263</v>
      </c>
      <c r="BP6">
        <f>(BM6-BM23)/SQRT(BM11/BM18+BM28/BM35)</f>
        <v>-5.7692521231657183</v>
      </c>
      <c r="CF6" s="4">
        <v>1991</v>
      </c>
      <c r="CG6" s="4">
        <v>68400000</v>
      </c>
      <c r="CH6" s="4">
        <v>2220</v>
      </c>
    </row>
    <row r="7" spans="1:86">
      <c r="A7" s="2">
        <v>1805</v>
      </c>
      <c r="B7">
        <v>1170</v>
      </c>
      <c r="C7" s="2">
        <v>1170</v>
      </c>
      <c r="D7">
        <v>1830</v>
      </c>
      <c r="E7" s="2">
        <v>1830</v>
      </c>
      <c r="G7" s="4" t="s">
        <v>198</v>
      </c>
      <c r="H7" s="18" t="s">
        <v>199</v>
      </c>
      <c r="I7" s="19"/>
      <c r="J7" s="19"/>
      <c r="K7" s="19"/>
      <c r="L7" s="20"/>
      <c r="AA7" s="8" t="s">
        <v>233</v>
      </c>
      <c r="AM7" s="9"/>
      <c r="AO7" s="4" t="s">
        <v>224</v>
      </c>
      <c r="AP7" s="4">
        <v>100</v>
      </c>
      <c r="AU7" s="13" t="s">
        <v>246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I7">
        <v>1130</v>
      </c>
      <c r="BJ7">
        <v>1960</v>
      </c>
      <c r="BL7" t="s">
        <v>253</v>
      </c>
      <c r="BM7">
        <v>1358.1549927171141</v>
      </c>
      <c r="BO7" t="s">
        <v>264</v>
      </c>
      <c r="BP7">
        <f>_xlfn.FLOOR.MATH(POWER(BM11/BM18+BM28/BM35, 2)/(POWER(BM11/BM18, 2)/(BM18-1)+POWER(BM28/BM35, 2)/(BM35-1)))</f>
        <v>147</v>
      </c>
      <c r="CF7" s="4">
        <v>1992</v>
      </c>
      <c r="CG7" s="4">
        <v>69800000</v>
      </c>
      <c r="CH7" s="4">
        <v>2360</v>
      </c>
    </row>
    <row r="8" spans="1:86">
      <c r="A8" s="2">
        <v>1806</v>
      </c>
      <c r="B8">
        <v>1170</v>
      </c>
      <c r="C8" s="2">
        <v>1170</v>
      </c>
      <c r="D8">
        <v>1830</v>
      </c>
      <c r="E8" s="2">
        <v>1830</v>
      </c>
      <c r="G8" s="4" t="s">
        <v>200</v>
      </c>
      <c r="H8" s="18" t="s">
        <v>211</v>
      </c>
      <c r="I8" s="19"/>
      <c r="J8" s="19"/>
      <c r="K8" s="19"/>
      <c r="L8" s="20"/>
      <c r="AA8" s="8"/>
      <c r="AM8" s="9"/>
      <c r="AO8" s="4" t="s">
        <v>225</v>
      </c>
      <c r="AP8" s="4">
        <v>30000</v>
      </c>
      <c r="AU8" s="13" t="s">
        <v>248</v>
      </c>
      <c r="AV8" s="4">
        <v>100</v>
      </c>
      <c r="AW8" s="4"/>
      <c r="AX8" s="4"/>
      <c r="AY8" s="4"/>
      <c r="AZ8" s="4"/>
      <c r="BA8" s="4"/>
      <c r="BB8" s="4"/>
      <c r="BC8" s="4"/>
      <c r="BD8" s="4"/>
      <c r="BE8" s="4"/>
      <c r="BF8" s="4"/>
      <c r="BI8">
        <v>1150</v>
      </c>
      <c r="BJ8">
        <v>25200</v>
      </c>
      <c r="BL8" t="s">
        <v>199</v>
      </c>
      <c r="BM8">
        <v>1615</v>
      </c>
      <c r="BO8" t="s">
        <v>265</v>
      </c>
      <c r="BP8">
        <f>_xlfn.T.INV.2T(0.05,BP7)</f>
        <v>1.9762333088953288</v>
      </c>
      <c r="CF8" s="4">
        <v>1993</v>
      </c>
      <c r="CG8" s="4">
        <v>71200000</v>
      </c>
      <c r="CH8" s="4">
        <v>2500</v>
      </c>
    </row>
    <row r="9" spans="1:86">
      <c r="A9" s="2">
        <v>1807</v>
      </c>
      <c r="B9">
        <v>1170</v>
      </c>
      <c r="C9" s="2">
        <v>1170</v>
      </c>
      <c r="D9">
        <v>1830</v>
      </c>
      <c r="E9" s="2">
        <v>1830</v>
      </c>
      <c r="G9" s="4" t="s">
        <v>201</v>
      </c>
      <c r="H9" s="18" t="s">
        <v>210</v>
      </c>
      <c r="I9" s="19"/>
      <c r="J9" s="19"/>
      <c r="K9" s="19"/>
      <c r="L9" s="20"/>
      <c r="AA9" s="10"/>
      <c r="AM9" s="9"/>
      <c r="AO9" s="4" t="s">
        <v>226</v>
      </c>
      <c r="AP9" s="4">
        <v>99</v>
      </c>
      <c r="AU9" s="13" t="s">
        <v>247</v>
      </c>
      <c r="AV9" s="4">
        <v>0.38</v>
      </c>
      <c r="AW9" s="4"/>
      <c r="AX9" s="4"/>
      <c r="AY9" s="4"/>
      <c r="AZ9" s="4"/>
      <c r="BA9" s="4"/>
      <c r="BB9" s="4"/>
      <c r="BC9" s="4"/>
      <c r="BD9" s="4"/>
      <c r="BE9" s="4"/>
      <c r="BF9" s="4"/>
      <c r="BI9">
        <v>1130</v>
      </c>
      <c r="BJ9">
        <v>1960</v>
      </c>
      <c r="BL9" t="s">
        <v>254</v>
      </c>
      <c r="BM9">
        <v>1170</v>
      </c>
      <c r="CF9" s="4">
        <v>1994</v>
      </c>
      <c r="CG9" s="4">
        <v>72500000</v>
      </c>
      <c r="CH9" s="4">
        <v>2660</v>
      </c>
    </row>
    <row r="10" spans="1:86">
      <c r="A10" s="2">
        <v>1808</v>
      </c>
      <c r="B10">
        <v>1170</v>
      </c>
      <c r="C10" s="2">
        <v>1170</v>
      </c>
      <c r="D10">
        <v>1830</v>
      </c>
      <c r="E10" s="2">
        <v>1830</v>
      </c>
      <c r="G10" s="4" t="s">
        <v>202</v>
      </c>
      <c r="H10" s="18" t="s">
        <v>203</v>
      </c>
      <c r="I10" s="19"/>
      <c r="J10" s="19"/>
      <c r="K10" s="19"/>
      <c r="L10" s="20"/>
      <c r="AA10" s="8" t="s">
        <v>234</v>
      </c>
      <c r="AM10" s="9"/>
      <c r="AO10" s="4" t="s">
        <v>227</v>
      </c>
      <c r="AP10" s="4">
        <v>-4.7871399668194634</v>
      </c>
      <c r="AU10" s="13" t="s">
        <v>250</v>
      </c>
      <c r="AV10" s="4">
        <v>1.96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I10">
        <v>1530</v>
      </c>
      <c r="BJ10">
        <v>1880</v>
      </c>
      <c r="BL10" t="s">
        <v>255</v>
      </c>
      <c r="BM10">
        <v>13581.549927171141</v>
      </c>
      <c r="BO10" t="s">
        <v>266</v>
      </c>
      <c r="CF10" s="4">
        <v>1995</v>
      </c>
      <c r="CG10" s="4">
        <v>73800000</v>
      </c>
      <c r="CH10" s="4">
        <v>2860</v>
      </c>
    </row>
    <row r="11" spans="1:86">
      <c r="A11" s="2">
        <v>1809</v>
      </c>
      <c r="B11">
        <v>1170</v>
      </c>
      <c r="C11" s="2">
        <v>1170</v>
      </c>
      <c r="D11">
        <v>1830</v>
      </c>
      <c r="E11" s="2">
        <v>1830</v>
      </c>
      <c r="G11" s="4" t="s">
        <v>204</v>
      </c>
      <c r="H11" s="18" t="s">
        <v>205</v>
      </c>
      <c r="I11" s="19"/>
      <c r="J11" s="19"/>
      <c r="K11" s="19"/>
      <c r="L11" s="20"/>
      <c r="AA11" s="8" t="s">
        <v>235</v>
      </c>
      <c r="AM11" s="9"/>
      <c r="AO11" s="4" t="s">
        <v>228</v>
      </c>
      <c r="AP11" s="4">
        <v>2.9635987988403075E-6</v>
      </c>
      <c r="AU11" s="4"/>
      <c r="AV11" s="4">
        <v>-1.96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I11">
        <v>11900</v>
      </c>
      <c r="BJ11">
        <v>27800</v>
      </c>
      <c r="BL11" t="s">
        <v>256</v>
      </c>
      <c r="BM11">
        <v>184458498.42424244</v>
      </c>
      <c r="BO11" t="s">
        <v>267</v>
      </c>
      <c r="CF11" s="4">
        <v>1996</v>
      </c>
      <c r="CG11" s="4">
        <v>74900000</v>
      </c>
      <c r="CH11" s="4">
        <v>3080</v>
      </c>
    </row>
    <row r="12" spans="1:86">
      <c r="A12" s="2">
        <v>1810</v>
      </c>
      <c r="B12">
        <v>1170</v>
      </c>
      <c r="C12" s="2">
        <v>1170</v>
      </c>
      <c r="D12">
        <v>1830</v>
      </c>
      <c r="E12" s="2">
        <v>1830</v>
      </c>
      <c r="G12" s="4" t="s">
        <v>206</v>
      </c>
      <c r="H12" s="18" t="s">
        <v>207</v>
      </c>
      <c r="I12" s="19"/>
      <c r="J12" s="19"/>
      <c r="K12" s="19"/>
      <c r="L12" s="20"/>
      <c r="AA12" s="8" t="s">
        <v>220</v>
      </c>
      <c r="AM12" s="9"/>
      <c r="AO12" s="4" t="s">
        <v>229</v>
      </c>
      <c r="AP12" s="4">
        <v>1.6603911560169928</v>
      </c>
      <c r="AU12" s="13" t="s">
        <v>249</v>
      </c>
      <c r="AV12" s="4">
        <f>(AV9 - 0.4)/SQRT(0.4*(1-0.4)/AV8)</f>
        <v>-0.40824829046386341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I12">
        <v>1760</v>
      </c>
      <c r="BJ12">
        <v>1990</v>
      </c>
      <c r="BL12" t="s">
        <v>257</v>
      </c>
      <c r="BM12">
        <v>1.0251923761251418</v>
      </c>
      <c r="CF12" s="4">
        <v>1997</v>
      </c>
      <c r="CG12" s="4">
        <v>76100000</v>
      </c>
      <c r="CH12" s="4">
        <v>3270</v>
      </c>
    </row>
    <row r="13" spans="1:86">
      <c r="A13" s="2">
        <v>1811</v>
      </c>
      <c r="B13">
        <v>1170</v>
      </c>
      <c r="C13" s="2">
        <v>1170</v>
      </c>
      <c r="D13">
        <v>1830</v>
      </c>
      <c r="E13" s="2">
        <v>1830</v>
      </c>
      <c r="G13" s="4" t="s">
        <v>208</v>
      </c>
      <c r="H13" s="18" t="s">
        <v>209</v>
      </c>
      <c r="I13" s="19"/>
      <c r="J13" s="19"/>
      <c r="K13" s="19"/>
      <c r="L13" s="20"/>
      <c r="AA13" s="27" t="s">
        <v>238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9"/>
      <c r="AO13" s="4" t="s">
        <v>230</v>
      </c>
      <c r="AP13" s="4">
        <v>5.9271975976806149E-6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I13">
        <v>3270</v>
      </c>
      <c r="BJ13">
        <v>38900</v>
      </c>
      <c r="BL13" t="s">
        <v>258</v>
      </c>
      <c r="BM13">
        <v>1.5568781567131189</v>
      </c>
      <c r="CF13" s="4">
        <v>1998</v>
      </c>
      <c r="CG13" s="4">
        <v>77100000</v>
      </c>
      <c r="CH13" s="4">
        <v>3410</v>
      </c>
    </row>
    <row r="14" spans="1:86">
      <c r="A14" s="2">
        <v>1812</v>
      </c>
      <c r="B14">
        <v>1170</v>
      </c>
      <c r="C14" s="2">
        <v>1170</v>
      </c>
      <c r="D14">
        <v>1830</v>
      </c>
      <c r="E14" s="2">
        <v>1830</v>
      </c>
      <c r="AO14" s="4" t="s">
        <v>231</v>
      </c>
      <c r="AP14" s="4">
        <v>1.9842169515864165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I14">
        <v>1330</v>
      </c>
      <c r="BJ14">
        <v>69400</v>
      </c>
      <c r="BL14" t="s">
        <v>259</v>
      </c>
      <c r="BM14">
        <v>47780</v>
      </c>
      <c r="CF14" s="4">
        <v>1999</v>
      </c>
      <c r="CG14" s="4">
        <v>78100000</v>
      </c>
      <c r="CH14" s="4">
        <v>3520</v>
      </c>
    </row>
    <row r="15" spans="1:86">
      <c r="A15" s="2">
        <v>1813</v>
      </c>
      <c r="B15">
        <v>1170</v>
      </c>
      <c r="C15" s="2">
        <v>1170</v>
      </c>
      <c r="D15">
        <v>1830</v>
      </c>
      <c r="E15" s="2">
        <v>1830</v>
      </c>
      <c r="AO15" s="13" t="s">
        <v>236</v>
      </c>
      <c r="AP15" s="4">
        <f>AP5-AP12*AP8/SQRT(AP7)</f>
        <v>15996.326531949022</v>
      </c>
      <c r="AU15" s="13" t="s">
        <v>236</v>
      </c>
      <c r="AV15" s="4"/>
      <c r="AW15" s="4"/>
      <c r="AX15" s="4">
        <f>AV9-AV10*SQRT(AV9*(1-AV9)/AV8)</f>
        <v>0.28486425697982909</v>
      </c>
      <c r="AY15" s="4"/>
      <c r="AZ15" s="4"/>
      <c r="BA15" s="4"/>
      <c r="BB15" s="4"/>
      <c r="BC15" s="4"/>
      <c r="BD15" s="4"/>
      <c r="BE15" s="4"/>
      <c r="BF15" s="4"/>
      <c r="BI15">
        <v>40700</v>
      </c>
      <c r="BJ15">
        <v>39700</v>
      </c>
      <c r="BL15" t="s">
        <v>204</v>
      </c>
      <c r="BM15">
        <v>1120</v>
      </c>
      <c r="BO15" t="s">
        <v>268</v>
      </c>
      <c r="BR15">
        <f>(BM6-BM23)-BP8*SQRT(BM11/BM18+BM28/BM35)</f>
        <v>-23187.109185258225</v>
      </c>
      <c r="CF15" s="4">
        <v>2000</v>
      </c>
      <c r="CG15" s="4">
        <v>79000000</v>
      </c>
      <c r="CH15" s="4">
        <v>3710</v>
      </c>
    </row>
    <row r="16" spans="1:86">
      <c r="A16" s="2">
        <v>1814</v>
      </c>
      <c r="B16">
        <v>1170</v>
      </c>
      <c r="C16" s="2">
        <v>1170</v>
      </c>
      <c r="D16">
        <v>1830</v>
      </c>
      <c r="E16" s="2">
        <v>1830</v>
      </c>
      <c r="AO16" s="13" t="s">
        <v>237</v>
      </c>
      <c r="AP16" s="4">
        <f>AP5+AP12*AP8/SQRT(AP7)</f>
        <v>25958.673468050976</v>
      </c>
      <c r="AU16" s="13" t="s">
        <v>237</v>
      </c>
      <c r="AV16" s="4"/>
      <c r="AW16" s="4"/>
      <c r="AX16" s="4">
        <f>AV9+AV10*SQRT(AV9*(1-AV9)/AV8)</f>
        <v>0.47513574302017092</v>
      </c>
      <c r="AY16" s="4"/>
      <c r="AZ16" s="4"/>
      <c r="BA16" s="4"/>
      <c r="BB16" s="4"/>
      <c r="BC16" s="4"/>
      <c r="BD16" s="4"/>
      <c r="BE16" s="4"/>
      <c r="BF16" s="4"/>
      <c r="BI16">
        <v>1690</v>
      </c>
      <c r="BJ16">
        <v>65400.000000000007</v>
      </c>
      <c r="BL16" t="s">
        <v>206</v>
      </c>
      <c r="BM16">
        <v>48900</v>
      </c>
      <c r="BO16" t="s">
        <v>269</v>
      </c>
      <c r="BR16">
        <f>(BM6-BM23)+BP8*SQRT(BM11/BM18+BM28/BM35)</f>
        <v>-11354.890814741775</v>
      </c>
      <c r="CF16" s="4">
        <v>2001</v>
      </c>
      <c r="CG16" s="4">
        <v>79800000</v>
      </c>
      <c r="CH16" s="4">
        <v>3900</v>
      </c>
    </row>
    <row r="17" spans="1:93">
      <c r="A17" s="2">
        <v>1815</v>
      </c>
      <c r="B17">
        <v>1170</v>
      </c>
      <c r="C17" s="2">
        <v>1170</v>
      </c>
      <c r="D17">
        <v>1830</v>
      </c>
      <c r="E17" s="2">
        <v>1830</v>
      </c>
      <c r="AU17" s="24" t="s">
        <v>251</v>
      </c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I17">
        <v>1430</v>
      </c>
      <c r="BJ17">
        <v>71100</v>
      </c>
      <c r="BL17" t="s">
        <v>240</v>
      </c>
      <c r="BM17">
        <v>942160</v>
      </c>
      <c r="CF17" s="4">
        <v>2002</v>
      </c>
      <c r="CG17" s="4">
        <v>80600000</v>
      </c>
      <c r="CH17" s="4">
        <v>4100</v>
      </c>
    </row>
    <row r="18" spans="1:93">
      <c r="A18" s="2">
        <v>1816</v>
      </c>
      <c r="B18">
        <v>1170</v>
      </c>
      <c r="C18" s="2">
        <v>1170</v>
      </c>
      <c r="D18">
        <v>1830</v>
      </c>
      <c r="E18" s="2">
        <v>1830</v>
      </c>
      <c r="BI18">
        <v>1810</v>
      </c>
      <c r="BJ18">
        <v>5090</v>
      </c>
      <c r="BL18" t="s">
        <v>241</v>
      </c>
      <c r="BM18">
        <v>100</v>
      </c>
      <c r="CF18" s="4">
        <v>2003</v>
      </c>
      <c r="CG18" s="4">
        <v>81500000</v>
      </c>
      <c r="CH18" s="4">
        <v>4340</v>
      </c>
    </row>
    <row r="19" spans="1:93" ht="15.75" thickBot="1">
      <c r="A19" s="2">
        <v>1817</v>
      </c>
      <c r="B19">
        <v>1170</v>
      </c>
      <c r="C19" s="2">
        <v>1170</v>
      </c>
      <c r="D19">
        <v>1830</v>
      </c>
      <c r="E19" s="2">
        <v>1830</v>
      </c>
      <c r="BI19">
        <v>1760</v>
      </c>
      <c r="BJ19">
        <v>61700</v>
      </c>
      <c r="BL19" s="12" t="s">
        <v>260</v>
      </c>
      <c r="BM19" s="12">
        <v>2694.8741594310236</v>
      </c>
      <c r="CF19" s="4">
        <v>2004</v>
      </c>
      <c r="CG19" s="4">
        <v>82300000</v>
      </c>
      <c r="CH19" s="4">
        <v>4610</v>
      </c>
    </row>
    <row r="20" spans="1:93" ht="15.75" thickBot="1">
      <c r="A20" s="2">
        <v>1818</v>
      </c>
      <c r="B20">
        <v>1170</v>
      </c>
      <c r="C20" s="2">
        <v>1170</v>
      </c>
      <c r="D20">
        <v>1830</v>
      </c>
      <c r="E20" s="2">
        <v>1830</v>
      </c>
      <c r="BI20">
        <v>1380</v>
      </c>
      <c r="BJ20">
        <v>5910</v>
      </c>
      <c r="CF20" s="4">
        <v>2005</v>
      </c>
      <c r="CG20" s="4">
        <v>83100000</v>
      </c>
      <c r="CH20" s="4">
        <v>4910</v>
      </c>
      <c r="CJ20" s="30" t="s">
        <v>687</v>
      </c>
      <c r="CK20">
        <f>CORREL(CG5:CG38,CH5:CH38)</f>
        <v>0.97109520585652265</v>
      </c>
    </row>
    <row r="21" spans="1:93">
      <c r="A21" s="2">
        <v>1819</v>
      </c>
      <c r="B21">
        <v>1170</v>
      </c>
      <c r="C21" s="2">
        <v>1170</v>
      </c>
      <c r="D21">
        <v>1830</v>
      </c>
      <c r="E21" s="2">
        <v>1830</v>
      </c>
      <c r="BI21">
        <v>1600</v>
      </c>
      <c r="BJ21">
        <v>4520</v>
      </c>
      <c r="BL21" s="16" t="s">
        <v>81</v>
      </c>
      <c r="BM21" s="16"/>
      <c r="CF21" s="4">
        <v>2006</v>
      </c>
      <c r="CG21" s="4">
        <v>84000000</v>
      </c>
      <c r="CH21" s="4">
        <v>5190</v>
      </c>
    </row>
    <row r="22" spans="1:93">
      <c r="A22" s="2">
        <v>1820</v>
      </c>
      <c r="B22">
        <v>1170</v>
      </c>
      <c r="C22" s="2">
        <v>1170</v>
      </c>
      <c r="D22">
        <v>1830</v>
      </c>
      <c r="E22" s="2">
        <v>1830</v>
      </c>
      <c r="BI22">
        <v>4610</v>
      </c>
      <c r="BJ22">
        <v>1900</v>
      </c>
      <c r="CF22" s="4">
        <v>2007</v>
      </c>
      <c r="CG22" s="4">
        <v>84800000</v>
      </c>
      <c r="CH22" s="4">
        <v>5510</v>
      </c>
      <c r="CJ22" t="s">
        <v>688</v>
      </c>
    </row>
    <row r="23" spans="1:93" ht="15.75" thickBot="1">
      <c r="A23" s="2">
        <v>1821</v>
      </c>
      <c r="B23">
        <v>1160</v>
      </c>
      <c r="C23" s="2">
        <v>1160</v>
      </c>
      <c r="D23">
        <v>1830</v>
      </c>
      <c r="E23" s="2">
        <v>1830</v>
      </c>
      <c r="BI23">
        <v>20400</v>
      </c>
      <c r="BJ23">
        <v>14300</v>
      </c>
      <c r="BL23" t="s">
        <v>223</v>
      </c>
      <c r="BM23">
        <v>26692.6</v>
      </c>
      <c r="CF23" s="4">
        <v>2008</v>
      </c>
      <c r="CG23" s="4">
        <v>85600000</v>
      </c>
      <c r="CH23" s="4">
        <v>5760</v>
      </c>
    </row>
    <row r="24" spans="1:93">
      <c r="A24" s="2">
        <v>1822</v>
      </c>
      <c r="B24">
        <v>1160</v>
      </c>
      <c r="C24" s="2">
        <v>1160</v>
      </c>
      <c r="D24">
        <v>1840</v>
      </c>
      <c r="E24" s="2">
        <v>1840</v>
      </c>
      <c r="BI24">
        <v>1350</v>
      </c>
      <c r="BJ24">
        <v>54200</v>
      </c>
      <c r="BL24" t="s">
        <v>253</v>
      </c>
      <c r="BM24">
        <v>2667.8135473897655</v>
      </c>
      <c r="CF24" s="4">
        <v>2009</v>
      </c>
      <c r="CG24" s="4">
        <v>86500000</v>
      </c>
      <c r="CH24" s="4">
        <v>6010</v>
      </c>
      <c r="CJ24" s="34" t="s">
        <v>689</v>
      </c>
      <c r="CK24" s="34"/>
    </row>
    <row r="25" spans="1:93">
      <c r="A25" s="2">
        <v>1823</v>
      </c>
      <c r="B25">
        <v>1160</v>
      </c>
      <c r="C25" s="2">
        <v>1160</v>
      </c>
      <c r="D25">
        <v>1850</v>
      </c>
      <c r="E25" s="2">
        <v>1850</v>
      </c>
      <c r="BI25">
        <v>2150</v>
      </c>
      <c r="BJ25">
        <v>41600</v>
      </c>
      <c r="BL25" t="s">
        <v>199</v>
      </c>
      <c r="BM25">
        <v>11250</v>
      </c>
      <c r="CF25" s="4">
        <v>2010</v>
      </c>
      <c r="CG25" s="4">
        <v>87400000</v>
      </c>
      <c r="CH25" s="4">
        <v>6320</v>
      </c>
      <c r="CJ25" s="31" t="s">
        <v>690</v>
      </c>
      <c r="CK25" s="31">
        <v>0.97109520585652276</v>
      </c>
    </row>
    <row r="26" spans="1:93">
      <c r="A26" s="2">
        <v>1824</v>
      </c>
      <c r="B26">
        <v>1160</v>
      </c>
      <c r="C26" s="2">
        <v>1160</v>
      </c>
      <c r="D26">
        <v>1850</v>
      </c>
      <c r="E26" s="2">
        <v>1850</v>
      </c>
      <c r="BI26">
        <v>6320</v>
      </c>
      <c r="BJ26">
        <v>53000</v>
      </c>
      <c r="BL26" t="s">
        <v>254</v>
      </c>
      <c r="BM26">
        <v>1830</v>
      </c>
      <c r="CF26" s="4">
        <v>2011</v>
      </c>
      <c r="CG26" s="4">
        <v>88300000</v>
      </c>
      <c r="CH26" s="4">
        <v>6660</v>
      </c>
      <c r="CJ26" s="31" t="s">
        <v>691</v>
      </c>
      <c r="CK26" s="31">
        <v>0.9430258988375223</v>
      </c>
    </row>
    <row r="27" spans="1:93">
      <c r="A27" s="2">
        <v>1825</v>
      </c>
      <c r="B27">
        <v>1160</v>
      </c>
      <c r="C27" s="2">
        <v>1160</v>
      </c>
      <c r="D27">
        <v>1860</v>
      </c>
      <c r="E27" s="2">
        <v>1860</v>
      </c>
      <c r="BI27">
        <v>35200</v>
      </c>
      <c r="BJ27">
        <v>64099.999999999993</v>
      </c>
      <c r="BL27" t="s">
        <v>255</v>
      </c>
      <c r="BM27">
        <v>26678.135473897655</v>
      </c>
      <c r="CF27" s="4">
        <v>2012</v>
      </c>
      <c r="CG27" s="4">
        <v>89300000</v>
      </c>
      <c r="CH27" s="4">
        <v>6950</v>
      </c>
      <c r="CJ27" s="31" t="s">
        <v>692</v>
      </c>
      <c r="CK27" s="31">
        <v>0.94124545817619487</v>
      </c>
    </row>
    <row r="28" spans="1:93">
      <c r="A28" s="2">
        <v>1826</v>
      </c>
      <c r="B28">
        <v>1160</v>
      </c>
      <c r="C28" s="2">
        <v>1160</v>
      </c>
      <c r="D28">
        <v>1860</v>
      </c>
      <c r="E28" s="2">
        <v>1860</v>
      </c>
      <c r="BI28">
        <v>26300</v>
      </c>
      <c r="BJ28">
        <v>37800</v>
      </c>
      <c r="BL28" t="s">
        <v>256</v>
      </c>
      <c r="BM28">
        <v>711722912.36363637</v>
      </c>
      <c r="CF28" s="4">
        <v>2013</v>
      </c>
      <c r="CG28" s="4">
        <v>90300000</v>
      </c>
      <c r="CH28" s="4">
        <v>7260</v>
      </c>
      <c r="CJ28" s="31" t="s">
        <v>253</v>
      </c>
      <c r="CK28" s="31">
        <v>713.83887169735408</v>
      </c>
    </row>
    <row r="29" spans="1:93" ht="15.75" thickBot="1">
      <c r="A29" s="2">
        <v>1827</v>
      </c>
      <c r="B29">
        <v>1160</v>
      </c>
      <c r="C29" s="2">
        <v>1160</v>
      </c>
      <c r="D29">
        <v>1870</v>
      </c>
      <c r="E29" s="2">
        <v>1870</v>
      </c>
      <c r="BI29">
        <v>48900</v>
      </c>
      <c r="BJ29">
        <v>1870</v>
      </c>
      <c r="BL29" t="s">
        <v>257</v>
      </c>
      <c r="BM29">
        <v>-1.3385661668898861</v>
      </c>
      <c r="CF29" s="4">
        <v>2014</v>
      </c>
      <c r="CG29" s="4">
        <v>91200000</v>
      </c>
      <c r="CH29" s="4">
        <v>7640</v>
      </c>
      <c r="CJ29" s="32" t="s">
        <v>224</v>
      </c>
      <c r="CK29" s="32">
        <v>34</v>
      </c>
    </row>
    <row r="30" spans="1:93">
      <c r="A30" s="2">
        <v>1828</v>
      </c>
      <c r="B30">
        <v>1160</v>
      </c>
      <c r="C30" s="2">
        <v>1160</v>
      </c>
      <c r="D30">
        <v>1880</v>
      </c>
      <c r="E30" s="2">
        <v>1880</v>
      </c>
      <c r="BI30">
        <v>20400</v>
      </c>
      <c r="BJ30">
        <v>2200</v>
      </c>
      <c r="BL30" t="s">
        <v>258</v>
      </c>
      <c r="BM30">
        <v>0.51573135217063171</v>
      </c>
      <c r="CF30" s="4">
        <v>2015</v>
      </c>
      <c r="CG30" s="4">
        <v>92200000</v>
      </c>
      <c r="CH30" s="4">
        <v>8090</v>
      </c>
    </row>
    <row r="31" spans="1:93" ht="15.75" thickBot="1">
      <c r="A31" s="2">
        <v>1829</v>
      </c>
      <c r="B31">
        <v>1160</v>
      </c>
      <c r="C31" s="2">
        <v>1160</v>
      </c>
      <c r="D31">
        <v>1880</v>
      </c>
      <c r="E31" s="2">
        <v>1880</v>
      </c>
      <c r="BI31">
        <v>1410</v>
      </c>
      <c r="BJ31">
        <v>40700</v>
      </c>
      <c r="BL31" t="s">
        <v>259</v>
      </c>
      <c r="BM31">
        <v>72870</v>
      </c>
      <c r="CF31" s="4">
        <v>2016</v>
      </c>
      <c r="CG31" s="4">
        <v>93100000</v>
      </c>
      <c r="CH31" s="4">
        <v>8550</v>
      </c>
      <c r="CJ31" t="s">
        <v>693</v>
      </c>
    </row>
    <row r="32" spans="1:93">
      <c r="A32" s="2">
        <v>1830</v>
      </c>
      <c r="B32">
        <v>1160</v>
      </c>
      <c r="C32" s="2">
        <v>1160</v>
      </c>
      <c r="D32">
        <v>1890</v>
      </c>
      <c r="E32" s="2">
        <v>1890</v>
      </c>
      <c r="BI32">
        <v>3080</v>
      </c>
      <c r="BJ32">
        <v>2280</v>
      </c>
      <c r="BL32" t="s">
        <v>204</v>
      </c>
      <c r="BM32">
        <v>1830</v>
      </c>
      <c r="CF32" s="4">
        <v>2017</v>
      </c>
      <c r="CG32" s="4">
        <v>94000000</v>
      </c>
      <c r="CH32" s="4">
        <v>9050</v>
      </c>
      <c r="CJ32" s="33"/>
      <c r="CK32" s="33" t="s">
        <v>226</v>
      </c>
      <c r="CL32" s="33" t="s">
        <v>698</v>
      </c>
      <c r="CM32" s="33" t="s">
        <v>699</v>
      </c>
      <c r="CN32" s="33" t="s">
        <v>700</v>
      </c>
      <c r="CO32" s="33" t="s">
        <v>701</v>
      </c>
    </row>
    <row r="33" spans="1:96">
      <c r="A33" s="2">
        <v>1831</v>
      </c>
      <c r="B33">
        <v>1150</v>
      </c>
      <c r="C33" s="2">
        <v>1150</v>
      </c>
      <c r="D33">
        <v>1900</v>
      </c>
      <c r="E33" s="2">
        <v>1900</v>
      </c>
      <c r="BI33">
        <v>1470</v>
      </c>
      <c r="BJ33">
        <v>22300</v>
      </c>
      <c r="BL33" t="s">
        <v>206</v>
      </c>
      <c r="BM33">
        <v>74700</v>
      </c>
      <c r="CF33" s="4">
        <v>2018</v>
      </c>
      <c r="CG33" s="4">
        <v>94900000</v>
      </c>
      <c r="CH33" s="4">
        <v>9640</v>
      </c>
      <c r="CJ33" s="31" t="s">
        <v>694</v>
      </c>
      <c r="CK33" s="31">
        <v>1</v>
      </c>
      <c r="CL33" s="31">
        <v>269896034.20577019</v>
      </c>
      <c r="CM33" s="31">
        <v>269896034.20577019</v>
      </c>
      <c r="CN33" s="31">
        <v>529.65870715086805</v>
      </c>
      <c r="CO33" s="31">
        <v>1.7732993797464916E-21</v>
      </c>
    </row>
    <row r="34" spans="1:96">
      <c r="A34" s="2">
        <v>1832</v>
      </c>
      <c r="B34">
        <v>1150</v>
      </c>
      <c r="C34" s="2">
        <v>1150</v>
      </c>
      <c r="D34">
        <v>1900</v>
      </c>
      <c r="E34" s="2">
        <v>1900</v>
      </c>
      <c r="BI34">
        <v>1400</v>
      </c>
      <c r="BJ34">
        <v>1960</v>
      </c>
      <c r="BL34" t="s">
        <v>240</v>
      </c>
      <c r="BM34">
        <v>2669260</v>
      </c>
      <c r="CF34" s="4">
        <v>2019</v>
      </c>
      <c r="CG34" s="4">
        <v>95800000</v>
      </c>
      <c r="CH34" s="4">
        <v>10300</v>
      </c>
      <c r="CJ34" s="31" t="s">
        <v>695</v>
      </c>
      <c r="CK34" s="31">
        <v>32</v>
      </c>
      <c r="CL34" s="31">
        <v>16306109.911876848</v>
      </c>
      <c r="CM34" s="31">
        <v>509565.9347461515</v>
      </c>
      <c r="CN34" s="31"/>
      <c r="CO34" s="31"/>
    </row>
    <row r="35" spans="1:96" ht="15.75" thickBot="1">
      <c r="A35" s="2">
        <v>1833</v>
      </c>
      <c r="B35">
        <v>1150</v>
      </c>
      <c r="C35" s="2">
        <v>1150</v>
      </c>
      <c r="D35">
        <v>1910</v>
      </c>
      <c r="E35" s="2">
        <v>1910</v>
      </c>
      <c r="BI35">
        <v>24200</v>
      </c>
      <c r="BJ35">
        <v>2810</v>
      </c>
      <c r="BL35" t="s">
        <v>241</v>
      </c>
      <c r="BM35">
        <v>100</v>
      </c>
      <c r="CF35" s="4">
        <v>2020</v>
      </c>
      <c r="CG35" s="4">
        <v>96600000</v>
      </c>
      <c r="CH35" s="4">
        <v>10500</v>
      </c>
      <c r="CJ35" s="32" t="s">
        <v>696</v>
      </c>
      <c r="CK35" s="32">
        <v>33</v>
      </c>
      <c r="CL35" s="32">
        <v>286202144.11764705</v>
      </c>
      <c r="CM35" s="32"/>
      <c r="CN35" s="32"/>
      <c r="CO35" s="32"/>
    </row>
    <row r="36" spans="1:96" ht="15.75" thickBot="1">
      <c r="A36" s="2">
        <v>1834</v>
      </c>
      <c r="B36">
        <v>1150</v>
      </c>
      <c r="C36" s="2">
        <v>1150</v>
      </c>
      <c r="D36">
        <v>1910</v>
      </c>
      <c r="E36" s="2">
        <v>1910</v>
      </c>
      <c r="BI36">
        <v>1620</v>
      </c>
      <c r="BJ36">
        <v>4960</v>
      </c>
      <c r="BL36" s="12" t="s">
        <v>260</v>
      </c>
      <c r="BM36" s="12">
        <v>5293.5208644026643</v>
      </c>
      <c r="CF36" s="4">
        <v>2021</v>
      </c>
      <c r="CG36" s="4">
        <v>97500000</v>
      </c>
      <c r="CH36" s="4">
        <v>10600</v>
      </c>
    </row>
    <row r="37" spans="1:96">
      <c r="A37" s="2">
        <v>1835</v>
      </c>
      <c r="B37">
        <v>1150</v>
      </c>
      <c r="C37" s="2">
        <v>1150</v>
      </c>
      <c r="D37">
        <v>1920</v>
      </c>
      <c r="E37" s="2">
        <v>1920</v>
      </c>
      <c r="BI37">
        <v>1130</v>
      </c>
      <c r="BJ37">
        <v>2800</v>
      </c>
      <c r="CF37" s="4">
        <v>2022</v>
      </c>
      <c r="CG37" s="4">
        <v>98200000</v>
      </c>
      <c r="CH37" s="4">
        <v>11300</v>
      </c>
      <c r="CK37" t="s">
        <v>702</v>
      </c>
      <c r="CL37" t="s">
        <v>253</v>
      </c>
      <c r="CM37" t="s">
        <v>227</v>
      </c>
      <c r="CN37" t="s">
        <v>703</v>
      </c>
      <c r="CO37" t="s">
        <v>704</v>
      </c>
      <c r="CP37" t="s">
        <v>705</v>
      </c>
      <c r="CQ37" t="s">
        <v>706</v>
      </c>
      <c r="CR37" t="s">
        <v>707</v>
      </c>
    </row>
    <row r="38" spans="1:96">
      <c r="A38" s="2">
        <v>1836</v>
      </c>
      <c r="B38">
        <v>1150</v>
      </c>
      <c r="C38" s="2">
        <v>1150</v>
      </c>
      <c r="D38">
        <v>1930</v>
      </c>
      <c r="E38" s="2">
        <v>1930</v>
      </c>
      <c r="BI38">
        <v>1610</v>
      </c>
      <c r="BJ38">
        <v>51600</v>
      </c>
      <c r="CF38" s="4">
        <v>2023</v>
      </c>
      <c r="CG38" s="4">
        <v>98900000</v>
      </c>
      <c r="CH38" s="4">
        <v>11900</v>
      </c>
      <c r="CJ38" t="s">
        <v>697</v>
      </c>
      <c r="CK38">
        <v>-19969.666054492889</v>
      </c>
      <c r="CL38">
        <v>1131.0075336884815</v>
      </c>
      <c r="CM38">
        <v>-17.656527883034617</v>
      </c>
      <c r="CN38">
        <v>4.6595586764351291E-18</v>
      </c>
      <c r="CO38">
        <v>-22273.45301156753</v>
      </c>
      <c r="CP38">
        <v>-17665.879097418248</v>
      </c>
      <c r="CQ38">
        <v>-22273.45301156753</v>
      </c>
      <c r="CR38">
        <v>-17665.879097418248</v>
      </c>
    </row>
    <row r="39" spans="1:96">
      <c r="A39" s="2">
        <v>1837</v>
      </c>
      <c r="B39">
        <v>1150</v>
      </c>
      <c r="C39" s="2">
        <v>1150</v>
      </c>
      <c r="D39">
        <v>1930</v>
      </c>
      <c r="E39" s="2">
        <v>1930</v>
      </c>
      <c r="BI39">
        <v>1600</v>
      </c>
      <c r="BJ39">
        <v>1870</v>
      </c>
      <c r="CJ39" t="s">
        <v>708</v>
      </c>
      <c r="CK39">
        <v>3.0722444594502156E-4</v>
      </c>
      <c r="CL39">
        <v>1.3349275978780446E-5</v>
      </c>
      <c r="CM39">
        <v>23.014315265739885</v>
      </c>
      <c r="CN39">
        <v>1.773299379746504E-21</v>
      </c>
      <c r="CO39">
        <v>2.8003286059279271E-4</v>
      </c>
      <c r="CP39">
        <v>3.3441603129725041E-4</v>
      </c>
      <c r="CQ39">
        <v>2.8003286059279271E-4</v>
      </c>
      <c r="CR39">
        <v>3.3441603129725041E-4</v>
      </c>
    </row>
    <row r="40" spans="1:96">
      <c r="A40" s="2">
        <v>1838</v>
      </c>
      <c r="B40">
        <v>1150</v>
      </c>
      <c r="C40" s="2">
        <v>1150</v>
      </c>
      <c r="D40">
        <v>1940</v>
      </c>
      <c r="E40" s="2">
        <v>1940</v>
      </c>
      <c r="BI40">
        <v>39400</v>
      </c>
      <c r="BJ40">
        <v>59700</v>
      </c>
    </row>
    <row r="41" spans="1:96">
      <c r="A41" s="2">
        <v>1839</v>
      </c>
      <c r="B41">
        <v>1150</v>
      </c>
      <c r="C41" s="2">
        <v>1150</v>
      </c>
      <c r="D41">
        <v>1950</v>
      </c>
      <c r="E41" s="2">
        <v>1950</v>
      </c>
      <c r="BI41">
        <v>1580</v>
      </c>
      <c r="BJ41">
        <v>32400</v>
      </c>
      <c r="CJ41" t="s">
        <v>709</v>
      </c>
    </row>
    <row r="42" spans="1:96">
      <c r="A42" s="2">
        <v>1840</v>
      </c>
      <c r="B42">
        <v>1150</v>
      </c>
      <c r="C42" s="2">
        <v>1150</v>
      </c>
      <c r="D42">
        <v>1950</v>
      </c>
      <c r="E42" s="2">
        <v>1950</v>
      </c>
      <c r="BH42" t="s">
        <v>270</v>
      </c>
      <c r="BI42">
        <v>6010</v>
      </c>
      <c r="BJ42">
        <v>8200</v>
      </c>
      <c r="BL42" t="s">
        <v>272</v>
      </c>
      <c r="BQ42" t="s">
        <v>276</v>
      </c>
      <c r="BR42">
        <v>12</v>
      </c>
      <c r="BT42" t="s">
        <v>278</v>
      </c>
      <c r="BU42">
        <v>100</v>
      </c>
    </row>
    <row r="43" spans="1:96">
      <c r="A43" s="2">
        <v>1841</v>
      </c>
      <c r="B43">
        <v>1150</v>
      </c>
      <c r="C43" s="2">
        <v>1150</v>
      </c>
      <c r="D43">
        <v>1960</v>
      </c>
      <c r="E43" s="2">
        <v>1960</v>
      </c>
      <c r="BI43">
        <v>1170</v>
      </c>
      <c r="BJ43">
        <v>52000</v>
      </c>
      <c r="BL43" t="s">
        <v>271</v>
      </c>
      <c r="BQ43" t="s">
        <v>277</v>
      </c>
      <c r="BR43">
        <v>44</v>
      </c>
      <c r="BT43" t="s">
        <v>279</v>
      </c>
      <c r="BU43">
        <v>100</v>
      </c>
    </row>
    <row r="44" spans="1:96">
      <c r="A44" s="2">
        <v>1842</v>
      </c>
      <c r="B44">
        <v>1140</v>
      </c>
      <c r="C44" s="2">
        <v>1140</v>
      </c>
      <c r="D44">
        <v>1970</v>
      </c>
      <c r="E44" s="2">
        <v>1970</v>
      </c>
      <c r="BI44">
        <v>1640</v>
      </c>
      <c r="BJ44">
        <v>4930</v>
      </c>
      <c r="BL44" t="s">
        <v>273</v>
      </c>
      <c r="BM44">
        <f>BR42/BU42</f>
        <v>0.12</v>
      </c>
    </row>
    <row r="45" spans="1:96">
      <c r="A45" s="2">
        <v>1843</v>
      </c>
      <c r="B45">
        <v>1140</v>
      </c>
      <c r="C45" s="2">
        <v>1140</v>
      </c>
      <c r="D45">
        <v>1970</v>
      </c>
      <c r="E45" s="2">
        <v>1970</v>
      </c>
      <c r="BI45">
        <v>1490</v>
      </c>
      <c r="BJ45">
        <v>67500</v>
      </c>
      <c r="BL45" t="s">
        <v>274</v>
      </c>
      <c r="BM45">
        <f>BR43/BU43</f>
        <v>0.44</v>
      </c>
    </row>
    <row r="46" spans="1:96">
      <c r="A46" s="2">
        <v>1844</v>
      </c>
      <c r="B46">
        <v>1140</v>
      </c>
      <c r="C46" s="2">
        <v>1140</v>
      </c>
      <c r="D46">
        <v>1980</v>
      </c>
      <c r="E46" s="2">
        <v>1980</v>
      </c>
      <c r="BI46">
        <v>41900</v>
      </c>
      <c r="BJ46">
        <v>50000</v>
      </c>
      <c r="BL46" t="s">
        <v>275</v>
      </c>
      <c r="BM46">
        <f>(BR42+BR43)/(BU42+BU43)</f>
        <v>0.28000000000000003</v>
      </c>
    </row>
    <row r="47" spans="1:96">
      <c r="A47" s="2">
        <v>1845</v>
      </c>
      <c r="B47">
        <v>1140</v>
      </c>
      <c r="C47" s="2">
        <v>1140</v>
      </c>
      <c r="D47">
        <v>1990</v>
      </c>
      <c r="E47" s="2">
        <v>1990</v>
      </c>
      <c r="G47" t="s">
        <v>200</v>
      </c>
      <c r="H47">
        <f>_xlfn.QUARTILE.EXC(C2:C302, 1)</f>
        <v>1170</v>
      </c>
      <c r="P47" t="s">
        <v>200</v>
      </c>
      <c r="Q47">
        <f>_xlfn.QUARTILE.EXC(E2:E302, 1)</f>
        <v>2240</v>
      </c>
      <c r="BI47">
        <v>4100</v>
      </c>
      <c r="BJ47">
        <v>36700</v>
      </c>
      <c r="BL47" t="s">
        <v>280</v>
      </c>
      <c r="BM47">
        <f>(BM44-BM45)/SQRT(BM46*(1-BM46)*(1/BU42+1/BU43))</f>
        <v>-5.0395263067896963</v>
      </c>
    </row>
    <row r="48" spans="1:96">
      <c r="A48" s="2">
        <v>1846</v>
      </c>
      <c r="B48">
        <v>1140</v>
      </c>
      <c r="C48" s="2">
        <v>1140</v>
      </c>
      <c r="D48">
        <v>1990</v>
      </c>
      <c r="E48" s="2">
        <v>1990</v>
      </c>
      <c r="G48" t="s">
        <v>201</v>
      </c>
      <c r="H48">
        <f>_xlfn.QUARTILE.EXC(C2:C302, 3)</f>
        <v>13650</v>
      </c>
      <c r="P48" t="s">
        <v>201</v>
      </c>
      <c r="Q48">
        <f>_xlfn.QUARTILE.EXC(E2:E302, 3)</f>
        <v>44100</v>
      </c>
      <c r="BI48">
        <v>1570</v>
      </c>
      <c r="BJ48">
        <v>2540</v>
      </c>
      <c r="BL48" t="s">
        <v>281</v>
      </c>
    </row>
    <row r="49" spans="1:89">
      <c r="A49" s="2">
        <v>1847</v>
      </c>
      <c r="B49">
        <v>1140</v>
      </c>
      <c r="C49" s="2">
        <v>1140</v>
      </c>
      <c r="D49">
        <v>1990</v>
      </c>
      <c r="E49" s="2">
        <v>1990</v>
      </c>
      <c r="G49" t="s">
        <v>202</v>
      </c>
      <c r="H49">
        <f>H48-H47</f>
        <v>12480</v>
      </c>
      <c r="P49" t="s">
        <v>202</v>
      </c>
      <c r="Q49">
        <f>Q48-Q47</f>
        <v>41860</v>
      </c>
      <c r="BI49">
        <v>1120</v>
      </c>
      <c r="BJ49">
        <v>1950</v>
      </c>
      <c r="BL49" t="s">
        <v>282</v>
      </c>
    </row>
    <row r="50" spans="1:89">
      <c r="A50" s="2">
        <v>1848</v>
      </c>
      <c r="B50">
        <v>1140</v>
      </c>
      <c r="C50" s="2">
        <v>1140</v>
      </c>
      <c r="D50">
        <v>1990</v>
      </c>
      <c r="E50" s="2">
        <v>1990</v>
      </c>
      <c r="G50" t="s">
        <v>212</v>
      </c>
      <c r="H50">
        <f>H47-1.5*H49</f>
        <v>-17550</v>
      </c>
      <c r="P50" t="s">
        <v>212</v>
      </c>
      <c r="Q50">
        <f>Q47-1.5*Q49</f>
        <v>-60550</v>
      </c>
      <c r="BI50">
        <v>17800</v>
      </c>
      <c r="BJ50">
        <v>68300</v>
      </c>
      <c r="BL50" t="s">
        <v>283</v>
      </c>
      <c r="CJ50" t="s">
        <v>710</v>
      </c>
    </row>
    <row r="51" spans="1:89">
      <c r="A51" s="2">
        <v>1849</v>
      </c>
      <c r="B51">
        <v>1140</v>
      </c>
      <c r="C51" s="2">
        <v>1140</v>
      </c>
      <c r="D51">
        <v>1990</v>
      </c>
      <c r="E51" s="2">
        <v>1990</v>
      </c>
      <c r="G51" t="s">
        <v>213</v>
      </c>
      <c r="H51">
        <f>H48+1.5*H49</f>
        <v>32370</v>
      </c>
      <c r="P51" t="s">
        <v>213</v>
      </c>
      <c r="Q51">
        <f>Q48+1.5*Q49</f>
        <v>106890</v>
      </c>
      <c r="BI51">
        <v>1160</v>
      </c>
      <c r="BJ51">
        <v>72200</v>
      </c>
      <c r="BL51" t="s">
        <v>250</v>
      </c>
      <c r="BM51">
        <v>1.96</v>
      </c>
      <c r="CJ51" t="s">
        <v>711</v>
      </c>
    </row>
    <row r="52" spans="1:89">
      <c r="A52" s="2">
        <v>1850</v>
      </c>
      <c r="B52">
        <v>1140</v>
      </c>
      <c r="C52" s="2">
        <v>1140</v>
      </c>
      <c r="D52">
        <v>1990</v>
      </c>
      <c r="E52" s="2">
        <v>1990</v>
      </c>
      <c r="G52" t="s">
        <v>208</v>
      </c>
      <c r="H52" t="s">
        <v>214</v>
      </c>
      <c r="P52" t="s">
        <v>208</v>
      </c>
      <c r="Q52" t="s">
        <v>215</v>
      </c>
      <c r="BI52">
        <v>1420</v>
      </c>
      <c r="BJ52">
        <v>1830</v>
      </c>
      <c r="BM52">
        <v>-1.96</v>
      </c>
      <c r="CJ52" s="35" t="s">
        <v>712</v>
      </c>
      <c r="CK52">
        <v>0.05</v>
      </c>
    </row>
    <row r="53" spans="1:89">
      <c r="A53" s="2">
        <v>1851</v>
      </c>
      <c r="B53">
        <v>1140</v>
      </c>
      <c r="C53" s="2">
        <v>1140</v>
      </c>
      <c r="D53">
        <v>2000</v>
      </c>
      <c r="E53" s="2">
        <v>2000</v>
      </c>
      <c r="BI53">
        <v>5510</v>
      </c>
      <c r="BJ53">
        <v>3220</v>
      </c>
      <c r="BL53" t="s">
        <v>284</v>
      </c>
      <c r="CJ53" s="35" t="s">
        <v>713</v>
      </c>
      <c r="CK53">
        <v>32</v>
      </c>
    </row>
    <row r="54" spans="1:89">
      <c r="A54" s="2">
        <v>1852</v>
      </c>
      <c r="B54">
        <v>1130</v>
      </c>
      <c r="C54" s="2">
        <v>1130</v>
      </c>
      <c r="D54">
        <v>2010</v>
      </c>
      <c r="E54" s="2">
        <v>2010</v>
      </c>
      <c r="BI54">
        <v>1160</v>
      </c>
      <c r="BJ54">
        <v>5910</v>
      </c>
      <c r="BL54" t="s">
        <v>285</v>
      </c>
      <c r="CJ54" s="35" t="s">
        <v>715</v>
      </c>
      <c r="CK54">
        <f>_xlfn.T.INV.2T(CK52,CK53)</f>
        <v>2.0369333434601011</v>
      </c>
    </row>
    <row r="55" spans="1:89">
      <c r="A55" s="2">
        <v>1853</v>
      </c>
      <c r="B55">
        <v>1130</v>
      </c>
      <c r="C55" s="2">
        <v>1130</v>
      </c>
      <c r="D55">
        <v>2020</v>
      </c>
      <c r="E55" s="2">
        <v>2020</v>
      </c>
      <c r="BI55">
        <v>1120</v>
      </c>
      <c r="BJ55">
        <v>70600</v>
      </c>
    </row>
    <row r="56" spans="1:89">
      <c r="A56" s="2">
        <v>1854</v>
      </c>
      <c r="B56">
        <v>1130</v>
      </c>
      <c r="C56" s="2">
        <v>1130</v>
      </c>
      <c r="D56">
        <v>2030</v>
      </c>
      <c r="E56" s="2">
        <v>2030</v>
      </c>
      <c r="BI56">
        <v>1630</v>
      </c>
      <c r="BJ56">
        <v>1830</v>
      </c>
      <c r="BL56" t="s">
        <v>286</v>
      </c>
      <c r="BM56">
        <f>BM44-BM45-BM51*SQRT(BM44*(1-BM44)/BU42+BM45*(1-BM45)/BU43)</f>
        <v>-0.43628599227766002</v>
      </c>
      <c r="CJ56" t="s">
        <v>714</v>
      </c>
      <c r="CK56">
        <v>23.013999999999999</v>
      </c>
    </row>
    <row r="57" spans="1:89">
      <c r="A57" s="2">
        <v>1855</v>
      </c>
      <c r="B57">
        <v>1130</v>
      </c>
      <c r="C57" s="2">
        <v>1130</v>
      </c>
      <c r="D57">
        <v>2040</v>
      </c>
      <c r="E57" s="2">
        <v>2040</v>
      </c>
      <c r="BI57">
        <v>1490</v>
      </c>
      <c r="BJ57">
        <v>1830</v>
      </c>
      <c r="BL57" t="s">
        <v>287</v>
      </c>
      <c r="BM57">
        <f>BM44-BM45+BM51*SQRT(BM44*(1-BM44)/BU42+BM45*(1-BM45)/BU43)</f>
        <v>-0.20371400772234</v>
      </c>
    </row>
    <row r="58" spans="1:89">
      <c r="A58" s="2">
        <v>1856</v>
      </c>
      <c r="B58">
        <v>1130</v>
      </c>
      <c r="C58" s="2">
        <v>1130</v>
      </c>
      <c r="D58">
        <v>2050</v>
      </c>
      <c r="E58" s="2">
        <v>2050</v>
      </c>
      <c r="BI58">
        <v>41900</v>
      </c>
      <c r="BJ58">
        <v>2250</v>
      </c>
    </row>
    <row r="59" spans="1:89">
      <c r="A59" s="2">
        <v>1857</v>
      </c>
      <c r="B59">
        <v>1130</v>
      </c>
      <c r="C59" s="2">
        <v>1130</v>
      </c>
      <c r="D59">
        <v>2060</v>
      </c>
      <c r="E59" s="2">
        <v>2060</v>
      </c>
      <c r="BI59">
        <v>40100</v>
      </c>
      <c r="BJ59">
        <v>30600</v>
      </c>
    </row>
    <row r="60" spans="1:89">
      <c r="A60" s="2">
        <v>1858</v>
      </c>
      <c r="B60">
        <v>1130</v>
      </c>
      <c r="C60" s="2">
        <v>1130</v>
      </c>
      <c r="D60">
        <v>2070</v>
      </c>
      <c r="E60" s="2">
        <v>2070</v>
      </c>
      <c r="BI60">
        <v>1400</v>
      </c>
      <c r="BJ60">
        <v>1830</v>
      </c>
    </row>
    <row r="61" spans="1:89">
      <c r="A61" s="2">
        <v>1859</v>
      </c>
      <c r="B61">
        <v>1130</v>
      </c>
      <c r="C61" s="2">
        <v>1130</v>
      </c>
      <c r="D61">
        <v>2080</v>
      </c>
      <c r="E61" s="2">
        <v>2080</v>
      </c>
      <c r="BI61">
        <v>8090</v>
      </c>
      <c r="BJ61">
        <v>1870</v>
      </c>
      <c r="CJ61" t="s">
        <v>716</v>
      </c>
    </row>
    <row r="62" spans="1:89">
      <c r="A62" s="2">
        <v>1860</v>
      </c>
      <c r="B62">
        <v>1130</v>
      </c>
      <c r="C62" s="2">
        <v>1130</v>
      </c>
      <c r="D62">
        <v>2090</v>
      </c>
      <c r="E62" s="2">
        <v>2090</v>
      </c>
      <c r="BI62">
        <v>1120</v>
      </c>
      <c r="BJ62">
        <v>38700</v>
      </c>
    </row>
    <row r="63" spans="1:89">
      <c r="A63" s="2">
        <v>1861</v>
      </c>
      <c r="B63">
        <v>1130</v>
      </c>
      <c r="C63" s="2">
        <v>1130</v>
      </c>
      <c r="D63">
        <v>2100</v>
      </c>
      <c r="E63" s="2">
        <v>2100</v>
      </c>
      <c r="BI63">
        <v>3080</v>
      </c>
      <c r="BJ63">
        <v>2340</v>
      </c>
    </row>
    <row r="64" spans="1:89">
      <c r="A64" s="2">
        <v>1862</v>
      </c>
      <c r="B64">
        <v>1120</v>
      </c>
      <c r="C64" s="2">
        <v>1120</v>
      </c>
      <c r="D64">
        <v>2110</v>
      </c>
      <c r="E64" s="2">
        <v>2110</v>
      </c>
      <c r="BI64">
        <v>1480</v>
      </c>
      <c r="BJ64">
        <v>1890</v>
      </c>
    </row>
    <row r="65" spans="1:62">
      <c r="A65" s="2">
        <v>1863</v>
      </c>
      <c r="B65">
        <v>1120</v>
      </c>
      <c r="C65" s="2">
        <v>1120</v>
      </c>
      <c r="D65">
        <v>2120</v>
      </c>
      <c r="E65" s="2">
        <v>2120</v>
      </c>
      <c r="BI65">
        <v>1170</v>
      </c>
      <c r="BJ65">
        <v>45500</v>
      </c>
    </row>
    <row r="66" spans="1:62">
      <c r="A66" s="2">
        <v>1864</v>
      </c>
      <c r="B66">
        <v>1120</v>
      </c>
      <c r="C66" s="2">
        <v>1120</v>
      </c>
      <c r="D66">
        <v>2130</v>
      </c>
      <c r="E66" s="2">
        <v>2130</v>
      </c>
      <c r="BI66">
        <v>3080</v>
      </c>
      <c r="BJ66">
        <v>2030</v>
      </c>
    </row>
    <row r="67" spans="1:62">
      <c r="A67" s="2">
        <v>1865</v>
      </c>
      <c r="B67">
        <v>1120</v>
      </c>
      <c r="C67" s="2">
        <v>1120</v>
      </c>
      <c r="D67">
        <v>2140</v>
      </c>
      <c r="E67" s="2">
        <v>2140</v>
      </c>
      <c r="BI67">
        <v>1430</v>
      </c>
      <c r="BJ67">
        <v>5260</v>
      </c>
    </row>
    <row r="68" spans="1:62">
      <c r="A68" s="2">
        <v>1866</v>
      </c>
      <c r="B68">
        <v>1120</v>
      </c>
      <c r="C68" s="2">
        <v>1120</v>
      </c>
      <c r="D68">
        <v>2150</v>
      </c>
      <c r="E68" s="2">
        <v>2150</v>
      </c>
      <c r="BI68">
        <v>1470</v>
      </c>
      <c r="BJ68">
        <v>3020</v>
      </c>
    </row>
    <row r="69" spans="1:62">
      <c r="A69" s="2">
        <v>1867</v>
      </c>
      <c r="B69">
        <v>1120</v>
      </c>
      <c r="C69" s="2">
        <v>1120</v>
      </c>
      <c r="D69">
        <v>2160</v>
      </c>
      <c r="E69" s="2">
        <v>2160</v>
      </c>
      <c r="BI69">
        <v>1150</v>
      </c>
      <c r="BJ69">
        <v>36200</v>
      </c>
    </row>
    <row r="70" spans="1:62">
      <c r="A70" s="2">
        <v>1868</v>
      </c>
      <c r="B70">
        <v>1120</v>
      </c>
      <c r="C70" s="2">
        <v>1120</v>
      </c>
      <c r="D70">
        <v>2170</v>
      </c>
      <c r="E70" s="2">
        <v>2170</v>
      </c>
      <c r="BI70">
        <v>17300</v>
      </c>
      <c r="BJ70">
        <v>2160</v>
      </c>
    </row>
    <row r="71" spans="1:62">
      <c r="A71" s="2">
        <v>1869</v>
      </c>
      <c r="B71">
        <v>1120</v>
      </c>
      <c r="C71" s="2">
        <v>1120</v>
      </c>
      <c r="D71">
        <v>2180</v>
      </c>
      <c r="E71" s="2">
        <v>2180</v>
      </c>
      <c r="BI71">
        <v>1590</v>
      </c>
      <c r="BJ71">
        <v>3220</v>
      </c>
    </row>
    <row r="72" spans="1:62">
      <c r="A72" s="2">
        <v>1870</v>
      </c>
      <c r="B72">
        <v>1120</v>
      </c>
      <c r="C72" s="2">
        <v>1120</v>
      </c>
      <c r="D72">
        <v>2190</v>
      </c>
      <c r="E72" s="2">
        <v>2190</v>
      </c>
      <c r="BI72">
        <v>28900</v>
      </c>
      <c r="BJ72">
        <v>2540</v>
      </c>
    </row>
    <row r="73" spans="1:62">
      <c r="A73" s="2">
        <v>1871</v>
      </c>
      <c r="B73">
        <v>1130</v>
      </c>
      <c r="C73" s="2">
        <v>1130</v>
      </c>
      <c r="D73">
        <v>2200</v>
      </c>
      <c r="E73" s="2">
        <v>2200</v>
      </c>
      <c r="BI73">
        <v>15700</v>
      </c>
      <c r="BJ73">
        <v>1880</v>
      </c>
    </row>
    <row r="74" spans="1:62">
      <c r="A74" s="2">
        <v>1872</v>
      </c>
      <c r="B74">
        <v>1140</v>
      </c>
      <c r="C74" s="2">
        <v>1140</v>
      </c>
      <c r="D74">
        <v>2210</v>
      </c>
      <c r="E74" s="2">
        <v>2210</v>
      </c>
      <c r="BI74">
        <v>26700</v>
      </c>
      <c r="BJ74">
        <v>2930</v>
      </c>
    </row>
    <row r="75" spans="1:62">
      <c r="A75" s="2">
        <v>1873</v>
      </c>
      <c r="B75">
        <v>1150</v>
      </c>
      <c r="C75" s="2">
        <v>1150</v>
      </c>
      <c r="D75">
        <v>2220</v>
      </c>
      <c r="E75" s="2">
        <v>2220</v>
      </c>
      <c r="BI75">
        <v>1170</v>
      </c>
      <c r="BJ75">
        <v>4080</v>
      </c>
    </row>
    <row r="76" spans="1:62">
      <c r="A76" s="2">
        <v>1874</v>
      </c>
      <c r="B76">
        <v>1160</v>
      </c>
      <c r="C76" s="2">
        <v>1160</v>
      </c>
      <c r="D76">
        <v>2230</v>
      </c>
      <c r="E76" s="2">
        <v>2230</v>
      </c>
      <c r="BI76">
        <v>22100</v>
      </c>
      <c r="BJ76">
        <v>4120</v>
      </c>
    </row>
    <row r="77" spans="1:62">
      <c r="A77" s="2">
        <v>1875</v>
      </c>
      <c r="B77">
        <v>1170</v>
      </c>
      <c r="C77" s="2">
        <v>1170</v>
      </c>
      <c r="D77">
        <v>2250</v>
      </c>
      <c r="E77" s="2">
        <v>2250</v>
      </c>
      <c r="BI77">
        <v>1370</v>
      </c>
      <c r="BJ77">
        <v>71800</v>
      </c>
    </row>
    <row r="78" spans="1:62">
      <c r="A78" s="2">
        <v>1876</v>
      </c>
      <c r="B78">
        <v>1180</v>
      </c>
      <c r="C78" s="2">
        <v>1180</v>
      </c>
      <c r="D78">
        <v>2260</v>
      </c>
      <c r="E78" s="2">
        <v>2260</v>
      </c>
      <c r="BI78">
        <v>1160</v>
      </c>
      <c r="BJ78">
        <v>39900</v>
      </c>
    </row>
    <row r="79" spans="1:62">
      <c r="A79" s="2">
        <v>1877</v>
      </c>
      <c r="B79">
        <v>1190</v>
      </c>
      <c r="C79" s="2">
        <v>1190</v>
      </c>
      <c r="D79">
        <v>2280</v>
      </c>
      <c r="E79" s="2">
        <v>2280</v>
      </c>
      <c r="BI79">
        <v>37600</v>
      </c>
      <c r="BJ79">
        <v>74700</v>
      </c>
    </row>
    <row r="80" spans="1:62">
      <c r="A80" s="2">
        <v>1878</v>
      </c>
      <c r="B80">
        <v>1200</v>
      </c>
      <c r="C80" s="2">
        <v>1200</v>
      </c>
      <c r="D80">
        <v>2290</v>
      </c>
      <c r="E80" s="2">
        <v>2290</v>
      </c>
      <c r="BI80">
        <v>16600</v>
      </c>
      <c r="BJ80">
        <v>46300</v>
      </c>
    </row>
    <row r="81" spans="1:62">
      <c r="A81" s="2">
        <v>1879</v>
      </c>
      <c r="B81">
        <v>1210</v>
      </c>
      <c r="C81" s="2">
        <v>1210</v>
      </c>
      <c r="D81">
        <v>2310</v>
      </c>
      <c r="E81" s="2">
        <v>2310</v>
      </c>
      <c r="BI81">
        <v>1470</v>
      </c>
      <c r="BJ81">
        <v>3490</v>
      </c>
    </row>
    <row r="82" spans="1:62">
      <c r="A82" s="2">
        <v>1880</v>
      </c>
      <c r="B82">
        <v>1220</v>
      </c>
      <c r="C82" s="2">
        <v>1220</v>
      </c>
      <c r="D82">
        <v>2320</v>
      </c>
      <c r="E82" s="2">
        <v>2320</v>
      </c>
      <c r="BI82">
        <v>1140</v>
      </c>
      <c r="BJ82">
        <v>2640</v>
      </c>
    </row>
    <row r="83" spans="1:62">
      <c r="A83" s="2">
        <v>1881</v>
      </c>
      <c r="B83">
        <v>1230</v>
      </c>
      <c r="C83" s="2">
        <v>1230</v>
      </c>
      <c r="D83">
        <v>2340</v>
      </c>
      <c r="E83" s="2">
        <v>2340</v>
      </c>
      <c r="BI83">
        <v>26700</v>
      </c>
      <c r="BJ83">
        <v>24800</v>
      </c>
    </row>
    <row r="84" spans="1:62">
      <c r="A84" s="2">
        <v>1882</v>
      </c>
      <c r="B84">
        <v>1240</v>
      </c>
      <c r="C84" s="2">
        <v>1240</v>
      </c>
      <c r="D84">
        <v>2350</v>
      </c>
      <c r="E84" s="2">
        <v>2350</v>
      </c>
      <c r="BI84">
        <v>27900</v>
      </c>
      <c r="BJ84">
        <v>21500</v>
      </c>
    </row>
    <row r="85" spans="1:62">
      <c r="A85" s="2">
        <v>1883</v>
      </c>
      <c r="B85">
        <v>1250</v>
      </c>
      <c r="C85" s="2">
        <v>1250</v>
      </c>
      <c r="D85">
        <v>2370</v>
      </c>
      <c r="E85" s="2">
        <v>2370</v>
      </c>
      <c r="BI85">
        <v>10300</v>
      </c>
      <c r="BJ85">
        <v>46900</v>
      </c>
    </row>
    <row r="86" spans="1:62">
      <c r="A86" s="2">
        <v>1884</v>
      </c>
      <c r="B86">
        <v>1260</v>
      </c>
      <c r="C86" s="2">
        <v>1260</v>
      </c>
      <c r="D86">
        <v>2380</v>
      </c>
      <c r="E86" s="2">
        <v>2380</v>
      </c>
      <c r="BI86">
        <v>1170</v>
      </c>
      <c r="BJ86">
        <v>2120</v>
      </c>
    </row>
    <row r="87" spans="1:62">
      <c r="A87" s="2">
        <v>1885</v>
      </c>
      <c r="B87">
        <v>1270</v>
      </c>
      <c r="C87" s="2">
        <v>1270</v>
      </c>
      <c r="D87">
        <v>2400</v>
      </c>
      <c r="E87" s="2">
        <v>2400</v>
      </c>
      <c r="BI87">
        <v>1160</v>
      </c>
      <c r="BJ87">
        <v>5910</v>
      </c>
    </row>
    <row r="88" spans="1:62">
      <c r="A88" s="2">
        <v>1886</v>
      </c>
      <c r="B88">
        <v>1280</v>
      </c>
      <c r="C88" s="2">
        <v>1280</v>
      </c>
      <c r="D88">
        <v>2540</v>
      </c>
      <c r="E88" s="2">
        <v>2540</v>
      </c>
      <c r="BI88">
        <v>1590</v>
      </c>
      <c r="BJ88">
        <v>41700</v>
      </c>
    </row>
    <row r="89" spans="1:62">
      <c r="A89" s="2">
        <v>1887</v>
      </c>
      <c r="B89">
        <v>1290</v>
      </c>
      <c r="C89" s="2">
        <v>1290</v>
      </c>
      <c r="D89">
        <v>2560</v>
      </c>
      <c r="E89" s="2">
        <v>2560</v>
      </c>
      <c r="BI89">
        <v>3520</v>
      </c>
      <c r="BJ89">
        <v>74700</v>
      </c>
    </row>
    <row r="90" spans="1:62">
      <c r="A90" s="2">
        <v>1888</v>
      </c>
      <c r="B90">
        <v>1300</v>
      </c>
      <c r="C90" s="2">
        <v>1300</v>
      </c>
      <c r="D90">
        <v>2390</v>
      </c>
      <c r="E90" s="2">
        <v>2390</v>
      </c>
      <c r="BI90">
        <v>1600</v>
      </c>
      <c r="BJ90">
        <v>3360</v>
      </c>
    </row>
    <row r="91" spans="1:62">
      <c r="A91" s="2">
        <v>1889</v>
      </c>
      <c r="B91">
        <v>1310</v>
      </c>
      <c r="C91" s="2">
        <v>1310</v>
      </c>
      <c r="D91">
        <v>2430</v>
      </c>
      <c r="E91" s="2">
        <v>2430</v>
      </c>
      <c r="BI91">
        <v>1550</v>
      </c>
      <c r="BJ91">
        <v>62900</v>
      </c>
    </row>
    <row r="92" spans="1:62">
      <c r="A92" s="2">
        <v>1890</v>
      </c>
      <c r="B92">
        <v>1320</v>
      </c>
      <c r="C92" s="2">
        <v>1320</v>
      </c>
      <c r="D92">
        <v>2570</v>
      </c>
      <c r="E92" s="2">
        <v>2570</v>
      </c>
      <c r="BI92">
        <v>1470</v>
      </c>
      <c r="BJ92">
        <v>38900</v>
      </c>
    </row>
    <row r="93" spans="1:62">
      <c r="A93" s="2">
        <v>1891</v>
      </c>
      <c r="B93">
        <v>1330</v>
      </c>
      <c r="C93" s="2">
        <v>1330</v>
      </c>
      <c r="D93">
        <v>2430</v>
      </c>
      <c r="E93" s="2">
        <v>2430</v>
      </c>
      <c r="BI93">
        <v>4100</v>
      </c>
      <c r="BJ93">
        <v>1860</v>
      </c>
    </row>
    <row r="94" spans="1:62">
      <c r="A94" s="2">
        <v>1892</v>
      </c>
      <c r="B94">
        <v>1350</v>
      </c>
      <c r="C94" s="2">
        <v>1350</v>
      </c>
      <c r="D94">
        <v>2560</v>
      </c>
      <c r="E94" s="2">
        <v>2560</v>
      </c>
      <c r="BI94">
        <v>33400</v>
      </c>
      <c r="BJ94">
        <v>70600</v>
      </c>
    </row>
    <row r="95" spans="1:62">
      <c r="A95" s="2">
        <v>1893</v>
      </c>
      <c r="B95">
        <v>1360</v>
      </c>
      <c r="C95" s="2">
        <v>1360</v>
      </c>
      <c r="D95">
        <v>2540</v>
      </c>
      <c r="E95" s="2">
        <v>2540</v>
      </c>
      <c r="BI95">
        <v>36600</v>
      </c>
      <c r="BJ95">
        <v>37600</v>
      </c>
    </row>
    <row r="96" spans="1:62">
      <c r="A96" s="2">
        <v>1894</v>
      </c>
      <c r="B96">
        <v>1370</v>
      </c>
      <c r="C96" s="2">
        <v>1370</v>
      </c>
      <c r="D96">
        <v>2800</v>
      </c>
      <c r="E96" s="2">
        <v>2800</v>
      </c>
      <c r="BI96">
        <v>1150</v>
      </c>
      <c r="BJ96">
        <v>1830</v>
      </c>
    </row>
    <row r="97" spans="1:62">
      <c r="A97" s="2">
        <v>1895</v>
      </c>
      <c r="B97">
        <v>1380</v>
      </c>
      <c r="C97" s="2">
        <v>1380</v>
      </c>
      <c r="D97">
        <v>2810</v>
      </c>
      <c r="E97" s="2">
        <v>2810</v>
      </c>
      <c r="BI97">
        <v>46800</v>
      </c>
      <c r="BJ97">
        <v>55400</v>
      </c>
    </row>
    <row r="98" spans="1:62">
      <c r="A98" s="2">
        <v>1896</v>
      </c>
      <c r="B98">
        <v>1390</v>
      </c>
      <c r="C98" s="2">
        <v>1390</v>
      </c>
      <c r="D98">
        <v>2640</v>
      </c>
      <c r="E98" s="2">
        <v>2640</v>
      </c>
      <c r="BI98">
        <v>1630</v>
      </c>
      <c r="BJ98">
        <v>63300</v>
      </c>
    </row>
    <row r="99" spans="1:62">
      <c r="A99" s="2">
        <v>1897</v>
      </c>
      <c r="B99">
        <v>1400</v>
      </c>
      <c r="C99" s="2">
        <v>1400</v>
      </c>
      <c r="D99">
        <v>2640</v>
      </c>
      <c r="E99" s="2">
        <v>2640</v>
      </c>
      <c r="BI99">
        <v>1170</v>
      </c>
      <c r="BJ99">
        <v>71800</v>
      </c>
    </row>
    <row r="100" spans="1:62">
      <c r="A100" s="2">
        <v>1898</v>
      </c>
      <c r="B100">
        <v>1420</v>
      </c>
      <c r="C100" s="2">
        <v>1420</v>
      </c>
      <c r="D100">
        <v>3100</v>
      </c>
      <c r="E100" s="2">
        <v>3100</v>
      </c>
      <c r="BI100">
        <v>6320</v>
      </c>
      <c r="BJ100">
        <v>68300</v>
      </c>
    </row>
    <row r="101" spans="1:62">
      <c r="A101" s="2">
        <v>1899</v>
      </c>
      <c r="B101">
        <v>1430</v>
      </c>
      <c r="C101" s="2">
        <v>1430</v>
      </c>
      <c r="D101">
        <v>2920</v>
      </c>
      <c r="E101" s="2">
        <v>2920</v>
      </c>
      <c r="BI101">
        <v>1540</v>
      </c>
      <c r="BJ101">
        <v>2320</v>
      </c>
    </row>
    <row r="102" spans="1:62">
      <c r="A102" s="2">
        <v>1900</v>
      </c>
      <c r="B102">
        <v>1440</v>
      </c>
      <c r="C102" s="2">
        <v>1440</v>
      </c>
      <c r="D102">
        <v>2950</v>
      </c>
      <c r="E102" s="2">
        <v>2950</v>
      </c>
    </row>
    <row r="103" spans="1:62">
      <c r="A103" s="2">
        <v>1901</v>
      </c>
      <c r="B103">
        <v>1450</v>
      </c>
      <c r="C103" s="2">
        <v>1450</v>
      </c>
      <c r="D103">
        <v>3000</v>
      </c>
      <c r="E103" s="2">
        <v>3000</v>
      </c>
    </row>
    <row r="104" spans="1:62">
      <c r="A104" s="2">
        <v>1902</v>
      </c>
      <c r="B104">
        <v>1470</v>
      </c>
      <c r="C104" s="2">
        <v>1470</v>
      </c>
      <c r="D104">
        <v>2790</v>
      </c>
      <c r="E104" s="2">
        <v>2790</v>
      </c>
    </row>
    <row r="105" spans="1:62">
      <c r="A105" s="2">
        <v>1903</v>
      </c>
      <c r="B105">
        <v>1480</v>
      </c>
      <c r="C105" s="2">
        <v>1480</v>
      </c>
      <c r="D105">
        <v>3060</v>
      </c>
      <c r="E105" s="2">
        <v>3060</v>
      </c>
    </row>
    <row r="106" spans="1:62">
      <c r="A106" s="2">
        <v>1904</v>
      </c>
      <c r="B106">
        <v>1490</v>
      </c>
      <c r="C106" s="2">
        <v>1490</v>
      </c>
      <c r="D106">
        <v>3020</v>
      </c>
      <c r="E106" s="2">
        <v>3020</v>
      </c>
    </row>
    <row r="107" spans="1:62">
      <c r="A107" s="2">
        <v>1905</v>
      </c>
      <c r="B107">
        <v>1500</v>
      </c>
      <c r="C107" s="2">
        <v>1500</v>
      </c>
      <c r="D107">
        <v>2930</v>
      </c>
      <c r="E107" s="2">
        <v>2930</v>
      </c>
    </row>
    <row r="108" spans="1:62">
      <c r="A108" s="2">
        <v>1906</v>
      </c>
      <c r="B108">
        <v>1520</v>
      </c>
      <c r="C108" s="2">
        <v>1520</v>
      </c>
      <c r="D108">
        <v>3230</v>
      </c>
      <c r="E108" s="2">
        <v>3230</v>
      </c>
    </row>
    <row r="109" spans="1:62">
      <c r="A109" s="2">
        <v>1907</v>
      </c>
      <c r="B109">
        <v>1530</v>
      </c>
      <c r="C109" s="2">
        <v>1530</v>
      </c>
      <c r="D109">
        <v>3270</v>
      </c>
      <c r="E109" s="2">
        <v>3270</v>
      </c>
    </row>
    <row r="110" spans="1:62">
      <c r="A110" s="2">
        <v>1908</v>
      </c>
      <c r="B110">
        <v>1540</v>
      </c>
      <c r="C110" s="2">
        <v>1540</v>
      </c>
      <c r="D110">
        <v>3270</v>
      </c>
      <c r="E110" s="2">
        <v>3270</v>
      </c>
    </row>
    <row r="111" spans="1:62">
      <c r="A111" s="2">
        <v>1909</v>
      </c>
      <c r="B111">
        <v>1550</v>
      </c>
      <c r="C111" s="2">
        <v>1550</v>
      </c>
      <c r="D111">
        <v>3240</v>
      </c>
      <c r="E111" s="2">
        <v>3240</v>
      </c>
    </row>
    <row r="112" spans="1:62">
      <c r="A112" s="2">
        <v>1910</v>
      </c>
      <c r="B112">
        <v>1570</v>
      </c>
      <c r="C112" s="2">
        <v>1570</v>
      </c>
      <c r="D112">
        <v>3220</v>
      </c>
      <c r="E112" s="2">
        <v>3220</v>
      </c>
    </row>
    <row r="113" spans="1:5">
      <c r="A113" s="2">
        <v>1911</v>
      </c>
      <c r="B113">
        <v>1580</v>
      </c>
      <c r="C113" s="2">
        <v>1580</v>
      </c>
      <c r="D113">
        <v>3330</v>
      </c>
      <c r="E113" s="2">
        <v>3330</v>
      </c>
    </row>
    <row r="114" spans="1:5">
      <c r="A114" s="2">
        <v>1912</v>
      </c>
      <c r="B114">
        <v>1590</v>
      </c>
      <c r="C114" s="2">
        <v>1590</v>
      </c>
      <c r="D114">
        <v>3360</v>
      </c>
      <c r="E114" s="2">
        <v>3360</v>
      </c>
    </row>
    <row r="115" spans="1:5">
      <c r="A115" s="2">
        <v>1913</v>
      </c>
      <c r="B115">
        <v>1610</v>
      </c>
      <c r="C115" s="2">
        <v>1610</v>
      </c>
      <c r="D115">
        <v>3370</v>
      </c>
      <c r="E115" s="2">
        <v>3370</v>
      </c>
    </row>
    <row r="116" spans="1:5">
      <c r="A116" s="2">
        <v>1914</v>
      </c>
      <c r="B116">
        <v>1600</v>
      </c>
      <c r="C116" s="2">
        <v>1600</v>
      </c>
      <c r="D116">
        <v>3270</v>
      </c>
      <c r="E116" s="2">
        <v>3270</v>
      </c>
    </row>
    <row r="117" spans="1:5">
      <c r="A117" s="2">
        <v>1915</v>
      </c>
      <c r="B117">
        <v>1600</v>
      </c>
      <c r="C117" s="2">
        <v>1600</v>
      </c>
      <c r="D117">
        <v>3490</v>
      </c>
      <c r="E117" s="2">
        <v>3490</v>
      </c>
    </row>
    <row r="118" spans="1:5">
      <c r="A118" s="2">
        <v>1916</v>
      </c>
      <c r="B118">
        <v>1600</v>
      </c>
      <c r="C118" s="2">
        <v>1600</v>
      </c>
      <c r="D118">
        <v>3930</v>
      </c>
      <c r="E118" s="2">
        <v>3930</v>
      </c>
    </row>
    <row r="119" spans="1:5">
      <c r="A119" s="2">
        <v>1917</v>
      </c>
      <c r="B119">
        <v>1590</v>
      </c>
      <c r="C119" s="2">
        <v>1590</v>
      </c>
      <c r="D119">
        <v>4080</v>
      </c>
      <c r="E119" s="2">
        <v>4080</v>
      </c>
    </row>
    <row r="120" spans="1:5">
      <c r="A120" s="2">
        <v>1918</v>
      </c>
      <c r="B120">
        <v>1590</v>
      </c>
      <c r="C120" s="2">
        <v>1590</v>
      </c>
      <c r="D120">
        <v>4130</v>
      </c>
      <c r="E120" s="2">
        <v>4130</v>
      </c>
    </row>
    <row r="121" spans="1:5">
      <c r="A121" s="2">
        <v>1919</v>
      </c>
      <c r="B121">
        <v>1580</v>
      </c>
      <c r="C121" s="2">
        <v>1580</v>
      </c>
      <c r="D121">
        <v>4470</v>
      </c>
      <c r="E121" s="2">
        <v>4470</v>
      </c>
    </row>
    <row r="122" spans="1:5">
      <c r="A122" s="2">
        <v>1920</v>
      </c>
      <c r="B122">
        <v>1580</v>
      </c>
      <c r="C122" s="2">
        <v>1580</v>
      </c>
      <c r="D122">
        <v>4130</v>
      </c>
      <c r="E122" s="2">
        <v>4130</v>
      </c>
    </row>
    <row r="123" spans="1:5">
      <c r="A123" s="2">
        <v>1921</v>
      </c>
      <c r="B123">
        <v>1570</v>
      </c>
      <c r="C123" s="2">
        <v>1570</v>
      </c>
      <c r="D123">
        <v>4500</v>
      </c>
      <c r="E123" s="2">
        <v>4500</v>
      </c>
    </row>
    <row r="124" spans="1:5">
      <c r="A124" s="2">
        <v>1922</v>
      </c>
      <c r="B124">
        <v>1570</v>
      </c>
      <c r="C124" s="2">
        <v>1570</v>
      </c>
      <c r="D124">
        <v>4500</v>
      </c>
      <c r="E124" s="2">
        <v>4500</v>
      </c>
    </row>
    <row r="125" spans="1:5">
      <c r="A125" s="2">
        <v>1923</v>
      </c>
      <c r="B125">
        <v>1570</v>
      </c>
      <c r="C125" s="2">
        <v>1570</v>
      </c>
      <c r="D125">
        <v>4500</v>
      </c>
      <c r="E125" s="2">
        <v>4500</v>
      </c>
    </row>
    <row r="126" spans="1:5">
      <c r="A126" s="2">
        <v>1924</v>
      </c>
      <c r="B126">
        <v>1560</v>
      </c>
      <c r="C126" s="2">
        <v>1560</v>
      </c>
      <c r="D126">
        <v>4600</v>
      </c>
      <c r="E126" s="2">
        <v>4600</v>
      </c>
    </row>
    <row r="127" spans="1:5">
      <c r="A127" s="2">
        <v>1925</v>
      </c>
      <c r="B127">
        <v>1560</v>
      </c>
      <c r="C127" s="2">
        <v>1560</v>
      </c>
      <c r="D127">
        <v>4740</v>
      </c>
      <c r="E127" s="2">
        <v>4740</v>
      </c>
    </row>
    <row r="128" spans="1:5">
      <c r="A128" s="2">
        <v>1926</v>
      </c>
      <c r="B128">
        <v>1550</v>
      </c>
      <c r="C128" s="2">
        <v>1550</v>
      </c>
      <c r="D128">
        <v>4660</v>
      </c>
      <c r="E128" s="2">
        <v>4660</v>
      </c>
    </row>
    <row r="129" spans="1:5">
      <c r="A129" s="2">
        <v>1927</v>
      </c>
      <c r="B129">
        <v>1550</v>
      </c>
      <c r="C129" s="2">
        <v>1550</v>
      </c>
      <c r="D129">
        <v>4640</v>
      </c>
      <c r="E129" s="2">
        <v>4640</v>
      </c>
    </row>
    <row r="130" spans="1:5">
      <c r="A130" s="2">
        <v>1928</v>
      </c>
      <c r="B130">
        <v>1540</v>
      </c>
      <c r="C130" s="2">
        <v>1540</v>
      </c>
      <c r="D130">
        <v>4930</v>
      </c>
      <c r="E130" s="2">
        <v>4930</v>
      </c>
    </row>
    <row r="131" spans="1:5">
      <c r="A131" s="2">
        <v>1929</v>
      </c>
      <c r="B131">
        <v>1540</v>
      </c>
      <c r="C131" s="2">
        <v>1540</v>
      </c>
      <c r="D131">
        <v>5090</v>
      </c>
      <c r="E131" s="2">
        <v>5090</v>
      </c>
    </row>
    <row r="132" spans="1:5">
      <c r="A132" s="2">
        <v>1930</v>
      </c>
      <c r="B132">
        <v>1540</v>
      </c>
      <c r="C132" s="2">
        <v>1540</v>
      </c>
      <c r="D132">
        <v>4630</v>
      </c>
      <c r="E132" s="2">
        <v>4630</v>
      </c>
    </row>
    <row r="133" spans="1:5">
      <c r="A133" s="2">
        <v>1931</v>
      </c>
      <c r="B133">
        <v>1530</v>
      </c>
      <c r="C133" s="2">
        <v>1530</v>
      </c>
      <c r="D133">
        <v>4610</v>
      </c>
      <c r="E133" s="2">
        <v>4610</v>
      </c>
    </row>
    <row r="134" spans="1:5">
      <c r="A134" s="2">
        <v>1932</v>
      </c>
      <c r="B134">
        <v>1530</v>
      </c>
      <c r="C134" s="2">
        <v>1530</v>
      </c>
      <c r="D134">
        <v>4900</v>
      </c>
      <c r="E134" s="2">
        <v>4900</v>
      </c>
    </row>
    <row r="135" spans="1:5">
      <c r="A135" s="2">
        <v>1933</v>
      </c>
      <c r="B135">
        <v>1520</v>
      </c>
      <c r="C135" s="2">
        <v>1520</v>
      </c>
      <c r="D135">
        <v>5260</v>
      </c>
      <c r="E135" s="2">
        <v>5260</v>
      </c>
    </row>
    <row r="136" spans="1:5">
      <c r="A136" s="2">
        <v>1934</v>
      </c>
      <c r="B136">
        <v>1520</v>
      </c>
      <c r="C136" s="2">
        <v>1520</v>
      </c>
      <c r="D136">
        <v>5210</v>
      </c>
      <c r="E136" s="2">
        <v>5210</v>
      </c>
    </row>
    <row r="137" spans="1:5">
      <c r="A137" s="2">
        <v>1935</v>
      </c>
      <c r="B137">
        <v>1520</v>
      </c>
      <c r="C137" s="2">
        <v>1520</v>
      </c>
      <c r="D137">
        <v>5310</v>
      </c>
      <c r="E137" s="2">
        <v>5310</v>
      </c>
    </row>
    <row r="138" spans="1:5">
      <c r="A138" s="2">
        <v>1936</v>
      </c>
      <c r="B138">
        <v>1510</v>
      </c>
      <c r="C138" s="2">
        <v>1510</v>
      </c>
      <c r="D138">
        <v>5530</v>
      </c>
      <c r="E138" s="2">
        <v>5530</v>
      </c>
    </row>
    <row r="139" spans="1:5">
      <c r="A139" s="2">
        <v>1937</v>
      </c>
      <c r="B139">
        <v>1510</v>
      </c>
      <c r="C139" s="2">
        <v>1510</v>
      </c>
      <c r="D139">
        <v>5660</v>
      </c>
      <c r="E139" s="2">
        <v>5660</v>
      </c>
    </row>
    <row r="140" spans="1:5">
      <c r="A140" s="2">
        <v>1938</v>
      </c>
      <c r="B140">
        <v>1500</v>
      </c>
      <c r="C140" s="2">
        <v>1500</v>
      </c>
      <c r="D140">
        <v>5910</v>
      </c>
      <c r="E140" s="2">
        <v>5910</v>
      </c>
    </row>
    <row r="141" spans="1:5">
      <c r="A141" s="2">
        <v>1939</v>
      </c>
      <c r="B141">
        <v>1500</v>
      </c>
      <c r="C141" s="2">
        <v>1500</v>
      </c>
      <c r="D141">
        <v>6670</v>
      </c>
      <c r="E141" s="2">
        <v>6670</v>
      </c>
    </row>
    <row r="142" spans="1:5">
      <c r="A142" s="2">
        <v>1940</v>
      </c>
      <c r="B142">
        <v>1500</v>
      </c>
      <c r="C142" s="2">
        <v>1500</v>
      </c>
      <c r="D142">
        <v>6780</v>
      </c>
      <c r="E142" s="2">
        <v>6780</v>
      </c>
    </row>
    <row r="143" spans="1:5">
      <c r="A143" s="2">
        <v>1941</v>
      </c>
      <c r="B143">
        <v>1490</v>
      </c>
      <c r="C143" s="2">
        <v>1490</v>
      </c>
      <c r="D143">
        <v>6900</v>
      </c>
      <c r="E143" s="2">
        <v>6900</v>
      </c>
    </row>
    <row r="144" spans="1:5">
      <c r="A144" s="2">
        <v>1942</v>
      </c>
      <c r="B144">
        <v>1480</v>
      </c>
      <c r="C144" s="2">
        <v>1480</v>
      </c>
      <c r="D144">
        <v>6810</v>
      </c>
      <c r="E144" s="2">
        <v>6810</v>
      </c>
    </row>
    <row r="145" spans="1:5">
      <c r="A145" s="2">
        <v>1943</v>
      </c>
      <c r="B145">
        <v>1470</v>
      </c>
      <c r="C145" s="2">
        <v>1470</v>
      </c>
      <c r="D145">
        <v>6640</v>
      </c>
      <c r="E145" s="2">
        <v>6640</v>
      </c>
    </row>
    <row r="146" spans="1:5">
      <c r="A146" s="2">
        <v>1944</v>
      </c>
      <c r="B146">
        <v>1460</v>
      </c>
      <c r="C146" s="2">
        <v>1460</v>
      </c>
      <c r="D146">
        <v>6600</v>
      </c>
      <c r="E146" s="2">
        <v>6600</v>
      </c>
    </row>
    <row r="147" spans="1:5">
      <c r="A147" s="2">
        <v>1945</v>
      </c>
      <c r="B147">
        <v>1450</v>
      </c>
      <c r="C147" s="2">
        <v>1450</v>
      </c>
      <c r="D147">
        <v>2890</v>
      </c>
      <c r="E147" s="2">
        <v>2890</v>
      </c>
    </row>
    <row r="148" spans="1:5">
      <c r="A148" s="2">
        <v>1946</v>
      </c>
      <c r="B148">
        <v>1440</v>
      </c>
      <c r="C148" s="2">
        <v>1440</v>
      </c>
      <c r="D148">
        <v>3100</v>
      </c>
      <c r="E148" s="2">
        <v>3100</v>
      </c>
    </row>
    <row r="149" spans="1:5">
      <c r="A149" s="2">
        <v>1947</v>
      </c>
      <c r="B149">
        <v>1430</v>
      </c>
      <c r="C149" s="2">
        <v>1430</v>
      </c>
      <c r="D149">
        <v>3290</v>
      </c>
      <c r="E149" s="2">
        <v>3290</v>
      </c>
    </row>
    <row r="150" spans="1:5">
      <c r="A150" s="2">
        <v>1948</v>
      </c>
      <c r="B150">
        <v>1420</v>
      </c>
      <c r="C150" s="2">
        <v>1420</v>
      </c>
      <c r="D150">
        <v>3680</v>
      </c>
      <c r="E150" s="2">
        <v>3680</v>
      </c>
    </row>
    <row r="151" spans="1:5">
      <c r="A151" s="2">
        <v>1949</v>
      </c>
      <c r="B151">
        <v>1410</v>
      </c>
      <c r="C151" s="2">
        <v>1410</v>
      </c>
      <c r="D151">
        <v>3870</v>
      </c>
      <c r="E151" s="2">
        <v>3870</v>
      </c>
    </row>
    <row r="152" spans="1:5">
      <c r="A152" s="2">
        <v>1950</v>
      </c>
      <c r="B152">
        <v>1410</v>
      </c>
      <c r="C152" s="2">
        <v>1410</v>
      </c>
      <c r="D152">
        <v>4120</v>
      </c>
      <c r="E152" s="2">
        <v>4120</v>
      </c>
    </row>
    <row r="153" spans="1:5">
      <c r="A153" s="2">
        <v>1951</v>
      </c>
      <c r="B153">
        <v>1440</v>
      </c>
      <c r="C153" s="2">
        <v>1440</v>
      </c>
      <c r="D153">
        <v>4520</v>
      </c>
      <c r="E153" s="2">
        <v>4520</v>
      </c>
    </row>
    <row r="154" spans="1:5">
      <c r="A154" s="2">
        <v>1952</v>
      </c>
      <c r="B154">
        <v>1470</v>
      </c>
      <c r="C154" s="2">
        <v>1470</v>
      </c>
      <c r="D154">
        <v>4960</v>
      </c>
      <c r="E154" s="2">
        <v>4960</v>
      </c>
    </row>
    <row r="155" spans="1:5">
      <c r="A155" s="2">
        <v>1953</v>
      </c>
      <c r="B155">
        <v>1500</v>
      </c>
      <c r="C155" s="2">
        <v>1500</v>
      </c>
      <c r="D155">
        <v>5230</v>
      </c>
      <c r="E155" s="2">
        <v>5230</v>
      </c>
    </row>
    <row r="156" spans="1:5">
      <c r="A156" s="2">
        <v>1954</v>
      </c>
      <c r="B156">
        <v>1540</v>
      </c>
      <c r="C156" s="2">
        <v>1540</v>
      </c>
      <c r="D156">
        <v>5430</v>
      </c>
      <c r="E156" s="2">
        <v>5430</v>
      </c>
    </row>
    <row r="157" spans="1:5">
      <c r="A157" s="2">
        <v>1955</v>
      </c>
      <c r="B157">
        <v>1570</v>
      </c>
      <c r="C157" s="2">
        <v>1570</v>
      </c>
      <c r="D157">
        <v>5790</v>
      </c>
      <c r="E157" s="2">
        <v>5790</v>
      </c>
    </row>
    <row r="158" spans="1:5">
      <c r="A158" s="2">
        <v>1956</v>
      </c>
      <c r="B158">
        <v>1600</v>
      </c>
      <c r="C158" s="2">
        <v>1600</v>
      </c>
      <c r="D158">
        <v>6140</v>
      </c>
      <c r="E158" s="2">
        <v>6140</v>
      </c>
    </row>
    <row r="159" spans="1:5">
      <c r="A159" s="2">
        <v>1957</v>
      </c>
      <c r="B159">
        <v>1610</v>
      </c>
      <c r="C159" s="2">
        <v>1610</v>
      </c>
      <c r="D159">
        <v>6510</v>
      </c>
      <c r="E159" s="2">
        <v>6510</v>
      </c>
    </row>
    <row r="160" spans="1:5">
      <c r="A160" s="2">
        <v>1958</v>
      </c>
      <c r="B160">
        <v>1630</v>
      </c>
      <c r="C160" s="2">
        <v>1630</v>
      </c>
      <c r="D160">
        <v>6810</v>
      </c>
      <c r="E160" s="2">
        <v>6810</v>
      </c>
    </row>
    <row r="161" spans="1:7">
      <c r="A161" s="2">
        <v>1959</v>
      </c>
      <c r="B161">
        <v>1640</v>
      </c>
      <c r="C161" s="2">
        <v>1640</v>
      </c>
      <c r="D161">
        <v>7340</v>
      </c>
      <c r="E161" s="2">
        <v>7340</v>
      </c>
    </row>
    <row r="162" spans="1:7">
      <c r="A162" s="2">
        <v>1960</v>
      </c>
      <c r="B162">
        <v>1650</v>
      </c>
      <c r="C162" s="2">
        <v>1650</v>
      </c>
      <c r="D162">
        <v>8200</v>
      </c>
      <c r="E162" s="2">
        <v>8200</v>
      </c>
    </row>
    <row r="163" spans="1:7">
      <c r="A163" s="2">
        <v>1961</v>
      </c>
      <c r="B163">
        <v>1670</v>
      </c>
      <c r="C163" s="2">
        <v>1670</v>
      </c>
      <c r="D163">
        <v>9060</v>
      </c>
      <c r="E163" s="2">
        <v>9060</v>
      </c>
    </row>
    <row r="164" spans="1:7">
      <c r="A164" s="2">
        <v>1962</v>
      </c>
      <c r="B164">
        <v>1810</v>
      </c>
      <c r="C164" s="2">
        <v>1810</v>
      </c>
      <c r="D164">
        <v>9740</v>
      </c>
      <c r="E164" s="2">
        <v>9740</v>
      </c>
      <c r="G164" s="1"/>
    </row>
    <row r="165" spans="1:7">
      <c r="A165" s="2">
        <v>1963</v>
      </c>
      <c r="B165">
        <v>1800</v>
      </c>
      <c r="C165" s="2">
        <v>1800</v>
      </c>
      <c r="D165" t="s">
        <v>82</v>
      </c>
      <c r="E165" s="2" cm="1">
        <f t="array" ref="E165:E302">VALUE(SUBSTITUTE(D165:D302,"k","")*1000)</f>
        <v>10400</v>
      </c>
    </row>
    <row r="166" spans="1:7">
      <c r="A166" s="2">
        <v>1964</v>
      </c>
      <c r="B166">
        <v>1820</v>
      </c>
      <c r="C166" s="2">
        <v>1820</v>
      </c>
      <c r="D166" t="s">
        <v>83</v>
      </c>
      <c r="E166" s="2">
        <v>11500</v>
      </c>
    </row>
    <row r="167" spans="1:7">
      <c r="A167" s="2">
        <v>1965</v>
      </c>
      <c r="B167">
        <v>1780</v>
      </c>
      <c r="C167" s="2">
        <v>1780</v>
      </c>
      <c r="D167" t="s">
        <v>5</v>
      </c>
      <c r="E167" s="2">
        <v>11900</v>
      </c>
    </row>
    <row r="168" spans="1:7">
      <c r="A168" s="2">
        <v>1966</v>
      </c>
      <c r="B168">
        <v>1730</v>
      </c>
      <c r="C168" s="2">
        <v>1730</v>
      </c>
      <c r="D168" t="s">
        <v>84</v>
      </c>
      <c r="E168" s="2">
        <v>13000</v>
      </c>
    </row>
    <row r="169" spans="1:7">
      <c r="A169" s="2">
        <v>1967</v>
      </c>
      <c r="B169">
        <v>1470</v>
      </c>
      <c r="C169" s="2">
        <v>1470</v>
      </c>
      <c r="D169" t="s">
        <v>85</v>
      </c>
      <c r="E169" s="2">
        <v>14300</v>
      </c>
    </row>
    <row r="170" spans="1:7">
      <c r="A170" s="2">
        <v>1968</v>
      </c>
      <c r="B170">
        <v>1400</v>
      </c>
      <c r="C170" s="2">
        <v>1400</v>
      </c>
      <c r="D170" t="s">
        <v>86</v>
      </c>
      <c r="E170" s="2">
        <v>15800</v>
      </c>
    </row>
    <row r="171" spans="1:7">
      <c r="A171" s="2">
        <v>1969</v>
      </c>
      <c r="B171">
        <v>1480</v>
      </c>
      <c r="C171" s="2">
        <v>1480</v>
      </c>
      <c r="D171" t="s">
        <v>87</v>
      </c>
      <c r="E171" s="2">
        <v>17500</v>
      </c>
    </row>
    <row r="172" spans="1:7">
      <c r="A172" s="2">
        <v>1970</v>
      </c>
      <c r="B172">
        <v>1460</v>
      </c>
      <c r="C172" s="2">
        <v>1460</v>
      </c>
      <c r="D172" t="s">
        <v>88</v>
      </c>
      <c r="E172" s="2">
        <v>19000</v>
      </c>
    </row>
    <row r="173" spans="1:7">
      <c r="A173" s="2">
        <v>1971</v>
      </c>
      <c r="B173">
        <v>1490</v>
      </c>
      <c r="C173" s="2">
        <v>1490</v>
      </c>
      <c r="D173" t="s">
        <v>89</v>
      </c>
      <c r="E173" s="2">
        <v>19600</v>
      </c>
    </row>
    <row r="174" spans="1:7">
      <c r="A174" s="2">
        <v>1972</v>
      </c>
      <c r="B174">
        <v>1530</v>
      </c>
      <c r="C174" s="2">
        <v>1530</v>
      </c>
      <c r="D174" t="s">
        <v>90</v>
      </c>
      <c r="E174" s="2">
        <v>20800</v>
      </c>
    </row>
    <row r="175" spans="1:7">
      <c r="A175" s="2">
        <v>1973</v>
      </c>
      <c r="B175">
        <v>1530</v>
      </c>
      <c r="C175" s="2">
        <v>1530</v>
      </c>
      <c r="D175" t="s">
        <v>24</v>
      </c>
      <c r="E175" s="2">
        <v>22100</v>
      </c>
    </row>
    <row r="176" spans="1:7">
      <c r="A176" s="2">
        <v>1974</v>
      </c>
      <c r="B176">
        <v>1470</v>
      </c>
      <c r="C176" s="2">
        <v>1470</v>
      </c>
      <c r="D176" t="s">
        <v>91</v>
      </c>
      <c r="E176" s="2">
        <v>21500</v>
      </c>
    </row>
    <row r="177" spans="1:5">
      <c r="A177" s="2">
        <v>1975</v>
      </c>
      <c r="B177">
        <v>1400</v>
      </c>
      <c r="C177" s="2">
        <v>1400</v>
      </c>
      <c r="D177" t="s">
        <v>23</v>
      </c>
      <c r="E177" s="2">
        <v>21700</v>
      </c>
    </row>
    <row r="178" spans="1:5">
      <c r="A178" s="2">
        <v>1976</v>
      </c>
      <c r="B178">
        <v>1550</v>
      </c>
      <c r="C178" s="2">
        <v>1550</v>
      </c>
      <c r="D178" t="s">
        <v>92</v>
      </c>
      <c r="E178" s="2">
        <v>22300</v>
      </c>
    </row>
    <row r="179" spans="1:5">
      <c r="A179" s="2">
        <v>1977</v>
      </c>
      <c r="B179">
        <v>1640</v>
      </c>
      <c r="C179" s="2">
        <v>1640</v>
      </c>
      <c r="D179" t="s">
        <v>93</v>
      </c>
      <c r="E179" s="2">
        <v>22900</v>
      </c>
    </row>
    <row r="180" spans="1:5">
      <c r="A180" s="2">
        <v>1978</v>
      </c>
      <c r="B180">
        <v>1620</v>
      </c>
      <c r="C180" s="2">
        <v>1620</v>
      </c>
      <c r="D180" t="s">
        <v>94</v>
      </c>
      <c r="E180" s="2">
        <v>23800</v>
      </c>
    </row>
    <row r="181" spans="1:5">
      <c r="A181" s="2">
        <v>1979</v>
      </c>
      <c r="B181">
        <v>1650</v>
      </c>
      <c r="C181" s="2">
        <v>1650</v>
      </c>
      <c r="D181" t="s">
        <v>30</v>
      </c>
      <c r="E181" s="2">
        <v>24800</v>
      </c>
    </row>
    <row r="182" spans="1:5">
      <c r="A182" s="2">
        <v>1980</v>
      </c>
      <c r="B182">
        <v>1560</v>
      </c>
      <c r="C182" s="2">
        <v>1560</v>
      </c>
      <c r="D182" t="s">
        <v>95</v>
      </c>
      <c r="E182" s="2">
        <v>25200</v>
      </c>
    </row>
    <row r="183" spans="1:5">
      <c r="A183" s="2">
        <v>1981</v>
      </c>
      <c r="B183">
        <v>1600</v>
      </c>
      <c r="C183" s="2">
        <v>1600</v>
      </c>
      <c r="D183" t="s">
        <v>32</v>
      </c>
      <c r="E183" s="2">
        <v>25900</v>
      </c>
    </row>
    <row r="184" spans="1:5">
      <c r="A184" s="2">
        <v>1982</v>
      </c>
      <c r="B184">
        <v>1690</v>
      </c>
      <c r="C184" s="2">
        <v>1690</v>
      </c>
      <c r="D184" t="s">
        <v>96</v>
      </c>
      <c r="E184" s="2">
        <v>26400</v>
      </c>
    </row>
    <row r="185" spans="1:5">
      <c r="A185" s="2">
        <v>1983</v>
      </c>
      <c r="B185">
        <v>1760</v>
      </c>
      <c r="C185" s="2">
        <v>1760</v>
      </c>
      <c r="D185" t="s">
        <v>97</v>
      </c>
      <c r="E185" s="2">
        <v>26900</v>
      </c>
    </row>
    <row r="186" spans="1:5">
      <c r="A186" s="2">
        <v>1984</v>
      </c>
      <c r="B186">
        <v>1870</v>
      </c>
      <c r="C186" s="2">
        <v>1870</v>
      </c>
      <c r="D186" t="s">
        <v>98</v>
      </c>
      <c r="E186" s="2">
        <v>27800</v>
      </c>
    </row>
    <row r="187" spans="1:5">
      <c r="A187" s="2">
        <v>1985</v>
      </c>
      <c r="B187">
        <v>1940</v>
      </c>
      <c r="C187" s="2">
        <v>1940</v>
      </c>
      <c r="D187" t="s">
        <v>43</v>
      </c>
      <c r="E187" s="2">
        <v>28900</v>
      </c>
    </row>
    <row r="188" spans="1:5">
      <c r="A188" s="2">
        <v>1986</v>
      </c>
      <c r="B188">
        <v>1960</v>
      </c>
      <c r="C188" s="2">
        <v>1960</v>
      </c>
      <c r="D188" t="s">
        <v>44</v>
      </c>
      <c r="E188" s="2">
        <v>29500</v>
      </c>
    </row>
    <row r="189" spans="1:5">
      <c r="A189" s="2">
        <v>1987</v>
      </c>
      <c r="B189">
        <v>1970</v>
      </c>
      <c r="C189" s="2">
        <v>1970</v>
      </c>
      <c r="D189" t="s">
        <v>99</v>
      </c>
      <c r="E189" s="2">
        <v>30600</v>
      </c>
    </row>
    <row r="190" spans="1:5">
      <c r="A190" s="2">
        <v>1988</v>
      </c>
      <c r="B190">
        <v>2030</v>
      </c>
      <c r="C190" s="2">
        <v>2030</v>
      </c>
      <c r="D190" t="s">
        <v>49</v>
      </c>
      <c r="E190" s="2">
        <v>32400</v>
      </c>
    </row>
    <row r="191" spans="1:5">
      <c r="A191" s="2">
        <v>1989</v>
      </c>
      <c r="B191">
        <v>2120</v>
      </c>
      <c r="C191" s="2">
        <v>2120</v>
      </c>
      <c r="D191" t="s">
        <v>100</v>
      </c>
      <c r="E191" s="2">
        <v>33700</v>
      </c>
    </row>
    <row r="192" spans="1:5">
      <c r="A192" s="2">
        <v>1990</v>
      </c>
      <c r="B192">
        <v>2150</v>
      </c>
      <c r="C192" s="2">
        <v>2150</v>
      </c>
      <c r="D192" t="s">
        <v>101</v>
      </c>
      <c r="E192" s="2">
        <v>35100</v>
      </c>
    </row>
    <row r="193" spans="1:5">
      <c r="A193" s="2">
        <v>1991</v>
      </c>
      <c r="B193">
        <v>2220</v>
      </c>
      <c r="C193" s="2">
        <v>2220</v>
      </c>
      <c r="D193" t="s">
        <v>102</v>
      </c>
      <c r="E193" s="2">
        <v>36100</v>
      </c>
    </row>
    <row r="194" spans="1:5">
      <c r="A194" s="2">
        <v>1992</v>
      </c>
      <c r="B194">
        <v>2360</v>
      </c>
      <c r="C194" s="2">
        <v>2360</v>
      </c>
      <c r="D194" t="s">
        <v>103</v>
      </c>
      <c r="E194" s="2">
        <v>36200</v>
      </c>
    </row>
    <row r="195" spans="1:5">
      <c r="A195" s="2">
        <v>1993</v>
      </c>
      <c r="B195">
        <v>2500</v>
      </c>
      <c r="C195" s="2">
        <v>2500</v>
      </c>
      <c r="D195" t="s">
        <v>104</v>
      </c>
      <c r="E195" s="2">
        <v>35800</v>
      </c>
    </row>
    <row r="196" spans="1:5">
      <c r="A196" s="2">
        <v>1994</v>
      </c>
      <c r="B196">
        <v>2660</v>
      </c>
      <c r="C196" s="2">
        <v>2660</v>
      </c>
      <c r="D196" t="s">
        <v>105</v>
      </c>
      <c r="E196" s="2">
        <v>36000</v>
      </c>
    </row>
    <row r="197" spans="1:5">
      <c r="A197" s="2">
        <v>1995</v>
      </c>
      <c r="B197">
        <v>2860</v>
      </c>
      <c r="C197" s="2">
        <v>2860</v>
      </c>
      <c r="D197" t="s">
        <v>106</v>
      </c>
      <c r="E197" s="2">
        <v>36700</v>
      </c>
    </row>
    <row r="198" spans="1:5">
      <c r="A198" s="2">
        <v>1996</v>
      </c>
      <c r="B198">
        <v>3080</v>
      </c>
      <c r="C198" s="2">
        <v>3080</v>
      </c>
      <c r="D198" t="s">
        <v>61</v>
      </c>
      <c r="E198" s="2">
        <v>37600</v>
      </c>
    </row>
    <row r="199" spans="1:5">
      <c r="A199" s="2">
        <v>1997</v>
      </c>
      <c r="B199">
        <v>3270</v>
      </c>
      <c r="C199" s="2">
        <v>3270</v>
      </c>
      <c r="D199" t="s">
        <v>107</v>
      </c>
      <c r="E199" s="2">
        <v>37800</v>
      </c>
    </row>
    <row r="200" spans="1:5">
      <c r="A200" s="2">
        <v>1998</v>
      </c>
      <c r="B200">
        <v>3410</v>
      </c>
      <c r="C200" s="2">
        <v>3410</v>
      </c>
      <c r="D200" t="s">
        <v>108</v>
      </c>
      <c r="E200" s="2">
        <v>37100</v>
      </c>
    </row>
    <row r="201" spans="1:5">
      <c r="A201" s="2">
        <v>1999</v>
      </c>
      <c r="B201">
        <v>3520</v>
      </c>
      <c r="C201" s="2">
        <v>3520</v>
      </c>
      <c r="D201" t="s">
        <v>109</v>
      </c>
      <c r="E201" s="2">
        <v>36800</v>
      </c>
    </row>
    <row r="202" spans="1:5">
      <c r="A202" s="2">
        <v>2000</v>
      </c>
      <c r="B202">
        <v>3710</v>
      </c>
      <c r="C202" s="2">
        <v>3710</v>
      </c>
      <c r="D202" t="s">
        <v>61</v>
      </c>
      <c r="E202" s="2">
        <v>37600</v>
      </c>
    </row>
    <row r="203" spans="1:5">
      <c r="A203" s="2">
        <v>2001</v>
      </c>
      <c r="B203">
        <v>3900</v>
      </c>
      <c r="C203" s="2">
        <v>3900</v>
      </c>
      <c r="D203" t="s">
        <v>110</v>
      </c>
      <c r="E203" s="2">
        <v>37500</v>
      </c>
    </row>
    <row r="204" spans="1:5">
      <c r="A204" s="2">
        <v>2002</v>
      </c>
      <c r="B204">
        <v>4100</v>
      </c>
      <c r="C204" s="2">
        <v>4100</v>
      </c>
      <c r="D204" t="s">
        <v>56</v>
      </c>
      <c r="E204" s="2">
        <v>37300</v>
      </c>
    </row>
    <row r="205" spans="1:5">
      <c r="A205" s="2">
        <v>2003</v>
      </c>
      <c r="B205">
        <v>4340</v>
      </c>
      <c r="C205" s="2">
        <v>4340</v>
      </c>
      <c r="D205" t="s">
        <v>111</v>
      </c>
      <c r="E205" s="2">
        <v>37700</v>
      </c>
    </row>
    <row r="206" spans="1:5">
      <c r="A206" s="2">
        <v>2004</v>
      </c>
      <c r="B206">
        <v>4610</v>
      </c>
      <c r="C206" s="2">
        <v>4610</v>
      </c>
      <c r="D206" t="s">
        <v>62</v>
      </c>
      <c r="E206" s="2">
        <v>38300</v>
      </c>
    </row>
    <row r="207" spans="1:5">
      <c r="A207" s="2">
        <v>2005</v>
      </c>
      <c r="B207">
        <v>4910</v>
      </c>
      <c r="C207" s="2">
        <v>4910</v>
      </c>
      <c r="D207" t="s">
        <v>112</v>
      </c>
      <c r="E207" s="2">
        <v>38900</v>
      </c>
    </row>
    <row r="208" spans="1:5">
      <c r="A208" s="2">
        <v>2006</v>
      </c>
      <c r="B208">
        <v>5190</v>
      </c>
      <c r="C208" s="2">
        <v>5190</v>
      </c>
      <c r="D208" t="s">
        <v>113</v>
      </c>
      <c r="E208" s="2">
        <v>39300</v>
      </c>
    </row>
    <row r="209" spans="1:5">
      <c r="A209" s="2">
        <v>2007</v>
      </c>
      <c r="B209">
        <v>5510</v>
      </c>
      <c r="C209" s="2">
        <v>5510</v>
      </c>
      <c r="D209" t="s">
        <v>114</v>
      </c>
      <c r="E209" s="2">
        <v>39700</v>
      </c>
    </row>
    <row r="210" spans="1:5">
      <c r="A210" s="2">
        <v>2008</v>
      </c>
      <c r="B210">
        <v>5760</v>
      </c>
      <c r="C210" s="2">
        <v>5760</v>
      </c>
      <c r="D210" t="s">
        <v>63</v>
      </c>
      <c r="E210" s="2">
        <v>39000</v>
      </c>
    </row>
    <row r="211" spans="1:5">
      <c r="A211" s="2">
        <v>2009</v>
      </c>
      <c r="B211">
        <v>6010</v>
      </c>
      <c r="C211" s="2">
        <v>6010</v>
      </c>
      <c r="D211" t="s">
        <v>106</v>
      </c>
      <c r="E211" s="2">
        <v>36700</v>
      </c>
    </row>
    <row r="212" spans="1:5">
      <c r="A212" s="2">
        <v>2010</v>
      </c>
      <c r="B212">
        <v>6320</v>
      </c>
      <c r="C212" s="2">
        <v>6320</v>
      </c>
      <c r="D212" t="s">
        <v>115</v>
      </c>
      <c r="E212" s="2">
        <v>38100</v>
      </c>
    </row>
    <row r="213" spans="1:5">
      <c r="A213" s="2">
        <v>2011</v>
      </c>
      <c r="B213">
        <v>6660</v>
      </c>
      <c r="C213" s="2">
        <v>6660</v>
      </c>
      <c r="D213" t="s">
        <v>115</v>
      </c>
      <c r="E213" s="2">
        <v>38100</v>
      </c>
    </row>
    <row r="214" spans="1:5">
      <c r="A214" s="2">
        <v>2012</v>
      </c>
      <c r="B214">
        <v>6950</v>
      </c>
      <c r="C214" s="2">
        <v>6950</v>
      </c>
      <c r="D214" t="s">
        <v>116</v>
      </c>
      <c r="E214" s="2">
        <v>38700</v>
      </c>
    </row>
    <row r="215" spans="1:5">
      <c r="A215" s="2">
        <v>2013</v>
      </c>
      <c r="B215">
        <v>7260</v>
      </c>
      <c r="C215" s="2">
        <v>7260</v>
      </c>
      <c r="D215" t="s">
        <v>117</v>
      </c>
      <c r="E215" s="2">
        <v>39600</v>
      </c>
    </row>
    <row r="216" spans="1:5">
      <c r="A216" s="2">
        <v>2014</v>
      </c>
      <c r="B216">
        <v>7640</v>
      </c>
      <c r="C216" s="2">
        <v>7640</v>
      </c>
      <c r="D216" t="s">
        <v>114</v>
      </c>
      <c r="E216" s="2">
        <v>39700</v>
      </c>
    </row>
    <row r="217" spans="1:5">
      <c r="A217" s="2">
        <v>2015</v>
      </c>
      <c r="B217">
        <v>8090</v>
      </c>
      <c r="C217" s="2">
        <v>8090</v>
      </c>
      <c r="D217" t="s">
        <v>118</v>
      </c>
      <c r="E217" s="2">
        <v>40400</v>
      </c>
    </row>
    <row r="218" spans="1:5">
      <c r="A218" s="2">
        <v>2016</v>
      </c>
      <c r="B218">
        <v>8550</v>
      </c>
      <c r="C218" s="2">
        <v>8550</v>
      </c>
      <c r="D218" t="s">
        <v>66</v>
      </c>
      <c r="E218" s="2">
        <v>40700</v>
      </c>
    </row>
    <row r="219" spans="1:5">
      <c r="A219" s="2">
        <v>2017</v>
      </c>
      <c r="B219">
        <v>9050</v>
      </c>
      <c r="C219" s="2">
        <v>9050</v>
      </c>
      <c r="D219" t="s">
        <v>67</v>
      </c>
      <c r="E219" s="2">
        <v>41400</v>
      </c>
    </row>
    <row r="220" spans="1:5">
      <c r="A220" s="2">
        <v>2018</v>
      </c>
      <c r="B220">
        <v>9640</v>
      </c>
      <c r="C220" s="2">
        <v>9640</v>
      </c>
      <c r="D220" t="s">
        <v>119</v>
      </c>
      <c r="E220" s="2">
        <v>41700</v>
      </c>
    </row>
    <row r="221" spans="1:5">
      <c r="A221" s="2">
        <v>2019</v>
      </c>
      <c r="B221" t="s">
        <v>1</v>
      </c>
      <c r="C221" s="2" cm="1">
        <f t="array" ref="C221:C302">VALUE(SUBSTITUTE(B221:B302,"k",""))*1000</f>
        <v>10300</v>
      </c>
      <c r="D221" t="s">
        <v>119</v>
      </c>
      <c r="E221" s="2">
        <v>41700</v>
      </c>
    </row>
    <row r="222" spans="1:5">
      <c r="A222" s="2">
        <v>2020</v>
      </c>
      <c r="B222" t="s">
        <v>2</v>
      </c>
      <c r="C222" s="2">
        <v>10500</v>
      </c>
      <c r="D222" t="s">
        <v>120</v>
      </c>
      <c r="E222" s="2">
        <v>39900</v>
      </c>
    </row>
    <row r="223" spans="1:5">
      <c r="A223" s="2">
        <v>2021</v>
      </c>
      <c r="B223" t="s">
        <v>3</v>
      </c>
      <c r="C223" s="2">
        <v>10600</v>
      </c>
      <c r="D223" t="s">
        <v>121</v>
      </c>
      <c r="E223" s="2">
        <v>40800</v>
      </c>
    </row>
    <row r="224" spans="1:5">
      <c r="A224" s="2">
        <v>2022</v>
      </c>
      <c r="B224" t="s">
        <v>4</v>
      </c>
      <c r="C224" s="2">
        <v>11300</v>
      </c>
      <c r="D224" t="s">
        <v>122</v>
      </c>
      <c r="E224" s="2">
        <v>41600</v>
      </c>
    </row>
    <row r="225" spans="1:5">
      <c r="A225" s="2">
        <v>2023</v>
      </c>
      <c r="B225" t="s">
        <v>5</v>
      </c>
      <c r="C225" s="2">
        <v>11900</v>
      </c>
      <c r="D225" t="s">
        <v>123</v>
      </c>
      <c r="E225" s="2">
        <v>42500</v>
      </c>
    </row>
    <row r="226" spans="1:5">
      <c r="A226" s="2">
        <v>2024</v>
      </c>
      <c r="B226" t="s">
        <v>6</v>
      </c>
      <c r="C226" s="2">
        <v>12500</v>
      </c>
      <c r="D226" t="s">
        <v>124</v>
      </c>
      <c r="E226" s="2">
        <v>43200</v>
      </c>
    </row>
    <row r="227" spans="1:5">
      <c r="A227" s="2">
        <v>2025</v>
      </c>
      <c r="B227" t="s">
        <v>7</v>
      </c>
      <c r="C227" s="2">
        <v>13300</v>
      </c>
      <c r="D227" t="s">
        <v>125</v>
      </c>
      <c r="E227" s="2">
        <v>43900</v>
      </c>
    </row>
    <row r="228" spans="1:5">
      <c r="A228" s="2">
        <v>2026</v>
      </c>
      <c r="B228" t="s">
        <v>8</v>
      </c>
      <c r="C228" s="2">
        <v>14000</v>
      </c>
      <c r="D228" t="s">
        <v>126</v>
      </c>
      <c r="E228" s="2">
        <v>44300</v>
      </c>
    </row>
    <row r="229" spans="1:5">
      <c r="A229" s="2">
        <v>2027</v>
      </c>
      <c r="B229" t="s">
        <v>9</v>
      </c>
      <c r="C229" s="2">
        <v>14900</v>
      </c>
      <c r="D229" t="s">
        <v>127</v>
      </c>
      <c r="E229" s="2">
        <v>44800</v>
      </c>
    </row>
    <row r="230" spans="1:5">
      <c r="A230" s="2">
        <v>2028</v>
      </c>
      <c r="B230" t="s">
        <v>10</v>
      </c>
      <c r="C230" s="2">
        <v>15700</v>
      </c>
      <c r="D230" t="s">
        <v>128</v>
      </c>
      <c r="E230" s="2">
        <v>45500</v>
      </c>
    </row>
    <row r="231" spans="1:5">
      <c r="A231" s="2">
        <v>2029</v>
      </c>
      <c r="B231" t="s">
        <v>11</v>
      </c>
      <c r="C231" s="2">
        <v>16600</v>
      </c>
      <c r="D231" t="s">
        <v>129</v>
      </c>
      <c r="E231" s="2">
        <v>46200</v>
      </c>
    </row>
    <row r="232" spans="1:5">
      <c r="A232" s="2">
        <v>2030</v>
      </c>
      <c r="B232" t="s">
        <v>11</v>
      </c>
      <c r="C232" s="2">
        <v>16600</v>
      </c>
      <c r="D232" t="s">
        <v>130</v>
      </c>
      <c r="E232" s="2">
        <v>46300</v>
      </c>
    </row>
    <row r="233" spans="1:5">
      <c r="A233" s="2">
        <v>2031</v>
      </c>
      <c r="B233" t="s">
        <v>12</v>
      </c>
      <c r="C233" s="2">
        <v>16900</v>
      </c>
      <c r="D233" t="s">
        <v>131</v>
      </c>
      <c r="E233" s="2">
        <v>46900</v>
      </c>
    </row>
    <row r="234" spans="1:5">
      <c r="A234" s="2">
        <v>2032</v>
      </c>
      <c r="B234" t="s">
        <v>13</v>
      </c>
      <c r="C234" s="2">
        <v>17300</v>
      </c>
      <c r="D234" t="s">
        <v>132</v>
      </c>
      <c r="E234" s="2">
        <v>47600</v>
      </c>
    </row>
    <row r="235" spans="1:5">
      <c r="A235" s="2">
        <v>2033</v>
      </c>
      <c r="B235" t="s">
        <v>14</v>
      </c>
      <c r="C235" s="2">
        <v>17800</v>
      </c>
      <c r="D235" t="s">
        <v>78</v>
      </c>
      <c r="E235" s="2">
        <v>48300</v>
      </c>
    </row>
    <row r="236" spans="1:5">
      <c r="A236" s="2">
        <v>2034</v>
      </c>
      <c r="B236" t="s">
        <v>15</v>
      </c>
      <c r="C236" s="2">
        <v>18000</v>
      </c>
      <c r="D236" t="s">
        <v>133</v>
      </c>
      <c r="E236" s="2">
        <v>49000</v>
      </c>
    </row>
    <row r="237" spans="1:5">
      <c r="A237" s="2">
        <v>2035</v>
      </c>
      <c r="B237" t="s">
        <v>16</v>
      </c>
      <c r="C237" s="2">
        <v>18400</v>
      </c>
      <c r="D237" t="s">
        <v>134</v>
      </c>
      <c r="E237" s="2">
        <v>49600</v>
      </c>
    </row>
    <row r="238" spans="1:5">
      <c r="A238" s="2">
        <v>2036</v>
      </c>
      <c r="B238" t="s">
        <v>17</v>
      </c>
      <c r="C238" s="2">
        <v>18900</v>
      </c>
      <c r="D238" t="s">
        <v>135</v>
      </c>
      <c r="E238" s="2">
        <v>50000</v>
      </c>
    </row>
    <row r="239" spans="1:5">
      <c r="A239" s="2">
        <v>2037</v>
      </c>
      <c r="B239" t="s">
        <v>18</v>
      </c>
      <c r="C239" s="2">
        <v>19400</v>
      </c>
      <c r="D239" t="s">
        <v>136</v>
      </c>
      <c r="E239" s="2">
        <v>50600</v>
      </c>
    </row>
    <row r="240" spans="1:5">
      <c r="A240" s="2">
        <v>2038</v>
      </c>
      <c r="B240" t="s">
        <v>19</v>
      </c>
      <c r="C240" s="2">
        <v>19900</v>
      </c>
      <c r="D240" t="s">
        <v>137</v>
      </c>
      <c r="E240" s="2">
        <v>51300</v>
      </c>
    </row>
    <row r="241" spans="1:5">
      <c r="A241" s="2">
        <v>2039</v>
      </c>
      <c r="B241" t="s">
        <v>20</v>
      </c>
      <c r="C241" s="2">
        <v>20400</v>
      </c>
      <c r="D241" t="s">
        <v>138</v>
      </c>
      <c r="E241" s="2">
        <v>51600</v>
      </c>
    </row>
    <row r="242" spans="1:5">
      <c r="A242" s="2">
        <v>2040</v>
      </c>
      <c r="B242" t="s">
        <v>21</v>
      </c>
      <c r="C242" s="2">
        <v>20900</v>
      </c>
      <c r="D242" t="s">
        <v>139</v>
      </c>
      <c r="E242" s="2">
        <v>52100</v>
      </c>
    </row>
    <row r="243" spans="1:5">
      <c r="A243" s="2">
        <v>2041</v>
      </c>
      <c r="B243" t="s">
        <v>22</v>
      </c>
      <c r="C243" s="2">
        <v>21400</v>
      </c>
      <c r="D243" t="s">
        <v>140</v>
      </c>
      <c r="E243" s="2">
        <v>52400</v>
      </c>
    </row>
    <row r="244" spans="1:5">
      <c r="A244" s="2">
        <v>2042</v>
      </c>
      <c r="B244" t="s">
        <v>23</v>
      </c>
      <c r="C244" s="2">
        <v>21700</v>
      </c>
      <c r="D244" t="s">
        <v>141</v>
      </c>
      <c r="E244" s="2">
        <v>53000</v>
      </c>
    </row>
    <row r="245" spans="1:5">
      <c r="A245" s="2">
        <v>2043</v>
      </c>
      <c r="B245" t="s">
        <v>24</v>
      </c>
      <c r="C245" s="2">
        <v>22100</v>
      </c>
      <c r="D245" t="s">
        <v>142</v>
      </c>
      <c r="E245" s="2">
        <v>52900</v>
      </c>
    </row>
    <row r="246" spans="1:5">
      <c r="A246" s="2">
        <v>2044</v>
      </c>
      <c r="B246" t="s">
        <v>25</v>
      </c>
      <c r="C246" s="2">
        <v>22700</v>
      </c>
      <c r="D246" t="s">
        <v>143</v>
      </c>
      <c r="E246" s="2">
        <v>52000</v>
      </c>
    </row>
    <row r="247" spans="1:5">
      <c r="A247" s="2">
        <v>2045</v>
      </c>
      <c r="B247" t="s">
        <v>26</v>
      </c>
      <c r="C247" s="2">
        <v>23200</v>
      </c>
      <c r="D247" t="s">
        <v>144</v>
      </c>
      <c r="E247" s="2">
        <v>52700</v>
      </c>
    </row>
    <row r="248" spans="1:5">
      <c r="A248" s="2">
        <v>2046</v>
      </c>
      <c r="B248" t="s">
        <v>27</v>
      </c>
      <c r="C248" s="2">
        <v>23100</v>
      </c>
      <c r="D248" t="s">
        <v>145</v>
      </c>
      <c r="E248" s="2">
        <v>53500</v>
      </c>
    </row>
    <row r="249" spans="1:5">
      <c r="A249" s="2">
        <v>2047</v>
      </c>
      <c r="B249" t="s">
        <v>28</v>
      </c>
      <c r="C249" s="2">
        <v>23700</v>
      </c>
      <c r="D249" t="s">
        <v>146</v>
      </c>
      <c r="E249" s="2">
        <v>54200</v>
      </c>
    </row>
    <row r="250" spans="1:5">
      <c r="A250" s="2">
        <v>2048</v>
      </c>
      <c r="B250" t="s">
        <v>29</v>
      </c>
      <c r="C250" s="2">
        <v>24200</v>
      </c>
      <c r="D250" t="s">
        <v>147</v>
      </c>
      <c r="E250" s="2">
        <v>55400</v>
      </c>
    </row>
    <row r="251" spans="1:5">
      <c r="A251" s="2">
        <v>2049</v>
      </c>
      <c r="B251" t="s">
        <v>30</v>
      </c>
      <c r="C251" s="2">
        <v>24800</v>
      </c>
      <c r="D251" t="s">
        <v>148</v>
      </c>
      <c r="E251" s="2">
        <v>56600</v>
      </c>
    </row>
    <row r="252" spans="1:5">
      <c r="A252" s="2">
        <v>2050</v>
      </c>
      <c r="B252" t="s">
        <v>31</v>
      </c>
      <c r="C252" s="2">
        <v>25300</v>
      </c>
      <c r="D252" t="s">
        <v>149</v>
      </c>
      <c r="E252" s="2">
        <v>57700</v>
      </c>
    </row>
    <row r="253" spans="1:5">
      <c r="A253" s="2">
        <v>2051</v>
      </c>
      <c r="B253" t="s">
        <v>32</v>
      </c>
      <c r="C253" s="2">
        <v>25900</v>
      </c>
      <c r="D253" t="s">
        <v>150</v>
      </c>
      <c r="E253" s="2">
        <v>57800</v>
      </c>
    </row>
    <row r="254" spans="1:5">
      <c r="A254" s="2">
        <v>2052</v>
      </c>
      <c r="B254" t="s">
        <v>33</v>
      </c>
      <c r="C254" s="2">
        <v>25700</v>
      </c>
      <c r="D254" t="s">
        <v>151</v>
      </c>
      <c r="E254" s="2">
        <v>58500</v>
      </c>
    </row>
    <row r="255" spans="1:5">
      <c r="A255" s="2">
        <v>2053</v>
      </c>
      <c r="B255" t="s">
        <v>34</v>
      </c>
      <c r="C255" s="2">
        <v>25800</v>
      </c>
      <c r="D255" t="s">
        <v>152</v>
      </c>
      <c r="E255" s="2">
        <v>58700</v>
      </c>
    </row>
    <row r="256" spans="1:5">
      <c r="A256" s="2">
        <v>2054</v>
      </c>
      <c r="B256" t="s">
        <v>35</v>
      </c>
      <c r="C256" s="2">
        <v>26300</v>
      </c>
      <c r="D256" t="s">
        <v>153</v>
      </c>
      <c r="E256" s="2">
        <v>59400</v>
      </c>
    </row>
    <row r="257" spans="1:5">
      <c r="A257" s="2">
        <v>2055</v>
      </c>
      <c r="B257" t="s">
        <v>36</v>
      </c>
      <c r="C257" s="2">
        <v>26700</v>
      </c>
      <c r="D257" t="s">
        <v>154</v>
      </c>
      <c r="E257" s="2">
        <v>59500</v>
      </c>
    </row>
    <row r="258" spans="1:5">
      <c r="A258" s="2">
        <v>2056</v>
      </c>
      <c r="B258" t="s">
        <v>37</v>
      </c>
      <c r="C258" s="2">
        <v>26600</v>
      </c>
      <c r="D258" t="s">
        <v>155</v>
      </c>
      <c r="E258" s="2">
        <v>59700</v>
      </c>
    </row>
    <row r="259" spans="1:5">
      <c r="A259" s="2">
        <v>2057</v>
      </c>
      <c r="B259" t="s">
        <v>38</v>
      </c>
      <c r="C259" s="2">
        <v>27100</v>
      </c>
      <c r="D259" t="s">
        <v>156</v>
      </c>
      <c r="E259" s="2">
        <v>60300</v>
      </c>
    </row>
    <row r="260" spans="1:5">
      <c r="A260" s="2">
        <v>2058</v>
      </c>
      <c r="B260" t="s">
        <v>39</v>
      </c>
      <c r="C260" s="2">
        <v>27700</v>
      </c>
      <c r="D260" t="s">
        <v>157</v>
      </c>
      <c r="E260" s="2">
        <v>60900</v>
      </c>
    </row>
    <row r="261" spans="1:5">
      <c r="A261" s="2">
        <v>2059</v>
      </c>
      <c r="B261" t="s">
        <v>40</v>
      </c>
      <c r="C261" s="2">
        <v>27900</v>
      </c>
      <c r="D261" t="s">
        <v>158</v>
      </c>
      <c r="E261" s="2">
        <v>61500</v>
      </c>
    </row>
    <row r="262" spans="1:5">
      <c r="A262" s="2">
        <v>2060</v>
      </c>
      <c r="B262" t="s">
        <v>41</v>
      </c>
      <c r="C262" s="2">
        <v>27600</v>
      </c>
      <c r="D262" t="s">
        <v>155</v>
      </c>
      <c r="E262" s="2">
        <v>59700</v>
      </c>
    </row>
    <row r="263" spans="1:5">
      <c r="A263" s="2">
        <v>2061</v>
      </c>
      <c r="B263" t="s">
        <v>42</v>
      </c>
      <c r="C263" s="2">
        <v>28200</v>
      </c>
      <c r="D263" t="s">
        <v>156</v>
      </c>
      <c r="E263" s="2">
        <v>60300</v>
      </c>
    </row>
    <row r="264" spans="1:5">
      <c r="A264" s="2">
        <v>2062</v>
      </c>
      <c r="B264" t="s">
        <v>43</v>
      </c>
      <c r="C264" s="2">
        <v>28900</v>
      </c>
      <c r="D264" t="s">
        <v>157</v>
      </c>
      <c r="E264" s="2">
        <v>60900</v>
      </c>
    </row>
    <row r="265" spans="1:5">
      <c r="A265" s="2">
        <v>2063</v>
      </c>
      <c r="B265" t="s">
        <v>44</v>
      </c>
      <c r="C265" s="2">
        <v>29500</v>
      </c>
      <c r="D265" t="s">
        <v>159</v>
      </c>
      <c r="E265" s="2">
        <v>61600</v>
      </c>
    </row>
    <row r="266" spans="1:5">
      <c r="A266" s="2">
        <v>2064</v>
      </c>
      <c r="B266" t="s">
        <v>45</v>
      </c>
      <c r="C266" s="2">
        <v>30100</v>
      </c>
      <c r="D266" t="s">
        <v>160</v>
      </c>
      <c r="E266" s="2">
        <v>61700</v>
      </c>
    </row>
    <row r="267" spans="1:5">
      <c r="A267" s="2">
        <v>2065</v>
      </c>
      <c r="B267" t="s">
        <v>46</v>
      </c>
      <c r="C267" s="2">
        <v>30800</v>
      </c>
      <c r="D267" t="s">
        <v>161</v>
      </c>
      <c r="E267" s="2">
        <v>62200</v>
      </c>
    </row>
    <row r="268" spans="1:5">
      <c r="A268" s="2">
        <v>2066</v>
      </c>
      <c r="B268" t="s">
        <v>47</v>
      </c>
      <c r="C268" s="2">
        <v>31500</v>
      </c>
      <c r="D268" t="s">
        <v>162</v>
      </c>
      <c r="E268" s="2">
        <v>62800</v>
      </c>
    </row>
    <row r="269" spans="1:5">
      <c r="A269" s="2">
        <v>2067</v>
      </c>
      <c r="B269" t="s">
        <v>48</v>
      </c>
      <c r="C269" s="2">
        <v>32200.000000000004</v>
      </c>
      <c r="D269" t="s">
        <v>163</v>
      </c>
      <c r="E269" s="2">
        <v>63500</v>
      </c>
    </row>
    <row r="270" spans="1:5">
      <c r="A270" s="2">
        <v>2068</v>
      </c>
      <c r="B270" t="s">
        <v>49</v>
      </c>
      <c r="C270" s="2">
        <v>32400</v>
      </c>
      <c r="D270" t="s">
        <v>164</v>
      </c>
      <c r="E270" s="2">
        <v>64099.999999999993</v>
      </c>
    </row>
    <row r="271" spans="1:5">
      <c r="A271" s="2">
        <v>2069</v>
      </c>
      <c r="B271" t="s">
        <v>50</v>
      </c>
      <c r="C271" s="2">
        <v>33100</v>
      </c>
      <c r="D271" t="s">
        <v>165</v>
      </c>
      <c r="E271" s="2">
        <v>64300</v>
      </c>
    </row>
    <row r="272" spans="1:5">
      <c r="A272" s="2">
        <v>2070</v>
      </c>
      <c r="B272" t="s">
        <v>51</v>
      </c>
      <c r="C272" s="2">
        <v>33400</v>
      </c>
      <c r="D272" t="s">
        <v>166</v>
      </c>
      <c r="E272" s="2">
        <v>63600</v>
      </c>
    </row>
    <row r="273" spans="1:5">
      <c r="A273" s="2">
        <v>2071</v>
      </c>
      <c r="B273" t="s">
        <v>51</v>
      </c>
      <c r="C273" s="2">
        <v>33400</v>
      </c>
      <c r="D273" t="s">
        <v>167</v>
      </c>
      <c r="E273" s="2">
        <v>63300</v>
      </c>
    </row>
    <row r="274" spans="1:5">
      <c r="A274" s="2">
        <v>2072</v>
      </c>
      <c r="B274" t="s">
        <v>51</v>
      </c>
      <c r="C274" s="2">
        <v>33400</v>
      </c>
      <c r="D274" t="s">
        <v>162</v>
      </c>
      <c r="E274" s="2">
        <v>62800</v>
      </c>
    </row>
    <row r="275" spans="1:5">
      <c r="A275" s="2">
        <v>2073</v>
      </c>
      <c r="B275" t="s">
        <v>52</v>
      </c>
      <c r="C275" s="2">
        <v>34300</v>
      </c>
      <c r="D275" t="s">
        <v>161</v>
      </c>
      <c r="E275" s="2">
        <v>62200</v>
      </c>
    </row>
    <row r="276" spans="1:5">
      <c r="A276" s="2">
        <v>2074</v>
      </c>
      <c r="B276" t="s">
        <v>53</v>
      </c>
      <c r="C276" s="2">
        <v>35200</v>
      </c>
      <c r="D276" t="s">
        <v>168</v>
      </c>
      <c r="E276" s="2">
        <v>62900</v>
      </c>
    </row>
    <row r="277" spans="1:5">
      <c r="A277" s="2">
        <v>2075</v>
      </c>
      <c r="B277" t="s">
        <v>54</v>
      </c>
      <c r="C277" s="2">
        <v>35900</v>
      </c>
      <c r="D277" t="s">
        <v>166</v>
      </c>
      <c r="E277" s="2">
        <v>63600</v>
      </c>
    </row>
    <row r="278" spans="1:5">
      <c r="A278" s="2">
        <v>2076</v>
      </c>
      <c r="B278" t="s">
        <v>55</v>
      </c>
      <c r="C278" s="2">
        <v>36600</v>
      </c>
      <c r="D278" t="s">
        <v>169</v>
      </c>
      <c r="E278" s="2">
        <v>64400.000000000007</v>
      </c>
    </row>
    <row r="279" spans="1:5">
      <c r="A279" s="2">
        <v>2077</v>
      </c>
      <c r="B279" t="s">
        <v>56</v>
      </c>
      <c r="C279" s="2">
        <v>37300</v>
      </c>
      <c r="D279" t="s">
        <v>170</v>
      </c>
      <c r="E279" s="2">
        <v>65400.000000000007</v>
      </c>
    </row>
    <row r="280" spans="1:5">
      <c r="A280" s="2">
        <v>2078</v>
      </c>
      <c r="B280" t="s">
        <v>57</v>
      </c>
      <c r="C280" s="2">
        <v>38000</v>
      </c>
      <c r="D280" t="s">
        <v>171</v>
      </c>
      <c r="E280" s="2">
        <v>66500</v>
      </c>
    </row>
    <row r="281" spans="1:5">
      <c r="A281" s="2">
        <v>2079</v>
      </c>
      <c r="B281" t="s">
        <v>58</v>
      </c>
      <c r="C281" s="2">
        <v>38200</v>
      </c>
      <c r="D281" t="s">
        <v>172</v>
      </c>
      <c r="E281" s="2">
        <v>67400</v>
      </c>
    </row>
    <row r="282" spans="1:5">
      <c r="A282" s="2">
        <v>2080</v>
      </c>
      <c r="B282" t="s">
        <v>59</v>
      </c>
      <c r="C282" s="2">
        <v>36300</v>
      </c>
      <c r="D282" t="s">
        <v>173</v>
      </c>
      <c r="E282" s="2">
        <v>65500</v>
      </c>
    </row>
    <row r="283" spans="1:5">
      <c r="A283" s="2">
        <v>2081</v>
      </c>
      <c r="B283" t="s">
        <v>60</v>
      </c>
      <c r="C283" s="2">
        <v>36900</v>
      </c>
      <c r="D283" t="s">
        <v>174</v>
      </c>
      <c r="E283" s="2">
        <v>66600</v>
      </c>
    </row>
    <row r="284" spans="1:5">
      <c r="A284" s="2">
        <v>2082</v>
      </c>
      <c r="B284" t="s">
        <v>61</v>
      </c>
      <c r="C284" s="2">
        <v>37600</v>
      </c>
      <c r="D284" t="s">
        <v>175</v>
      </c>
      <c r="E284" s="2">
        <v>67500</v>
      </c>
    </row>
    <row r="285" spans="1:5">
      <c r="A285" s="2">
        <v>2083</v>
      </c>
      <c r="B285" t="s">
        <v>62</v>
      </c>
      <c r="C285" s="2">
        <v>38300</v>
      </c>
      <c r="D285" t="s">
        <v>176</v>
      </c>
      <c r="E285" s="2">
        <v>68300</v>
      </c>
    </row>
    <row r="286" spans="1:5">
      <c r="A286" s="2">
        <v>2084</v>
      </c>
      <c r="B286" t="s">
        <v>63</v>
      </c>
      <c r="C286" s="2">
        <v>39000</v>
      </c>
      <c r="D286" t="s">
        <v>177</v>
      </c>
      <c r="E286" s="2">
        <v>69200</v>
      </c>
    </row>
    <row r="287" spans="1:5">
      <c r="A287" s="2">
        <v>2085</v>
      </c>
      <c r="B287" t="s">
        <v>64</v>
      </c>
      <c r="C287" s="2">
        <v>39400</v>
      </c>
      <c r="D287" t="s">
        <v>178</v>
      </c>
      <c r="E287" s="2">
        <v>69700</v>
      </c>
    </row>
    <row r="288" spans="1:5">
      <c r="A288" s="2">
        <v>2086</v>
      </c>
      <c r="B288" t="s">
        <v>65</v>
      </c>
      <c r="C288" s="2">
        <v>40100</v>
      </c>
      <c r="D288" t="s">
        <v>179</v>
      </c>
      <c r="E288" s="2">
        <v>69400</v>
      </c>
    </row>
    <row r="289" spans="1:5">
      <c r="A289" s="2">
        <v>2087</v>
      </c>
      <c r="B289" t="s">
        <v>66</v>
      </c>
      <c r="C289" s="2">
        <v>40700</v>
      </c>
      <c r="D289" t="s">
        <v>179</v>
      </c>
      <c r="E289" s="2">
        <v>69400</v>
      </c>
    </row>
    <row r="290" spans="1:5">
      <c r="A290" s="2">
        <v>2088</v>
      </c>
      <c r="B290" t="s">
        <v>67</v>
      </c>
      <c r="C290" s="2">
        <v>41400</v>
      </c>
      <c r="D290" t="s">
        <v>180</v>
      </c>
      <c r="E290" s="2">
        <v>70000</v>
      </c>
    </row>
    <row r="291" spans="1:5">
      <c r="A291" s="2">
        <v>2089</v>
      </c>
      <c r="B291" t="s">
        <v>68</v>
      </c>
      <c r="C291" s="2">
        <v>41900</v>
      </c>
      <c r="D291" t="s">
        <v>181</v>
      </c>
      <c r="E291" s="2">
        <v>70500</v>
      </c>
    </row>
    <row r="292" spans="1:5">
      <c r="A292" s="2">
        <v>2090</v>
      </c>
      <c r="B292" t="s">
        <v>69</v>
      </c>
      <c r="C292" s="2">
        <v>42700</v>
      </c>
      <c r="D292" t="s">
        <v>182</v>
      </c>
      <c r="E292" s="2">
        <v>70600</v>
      </c>
    </row>
    <row r="293" spans="1:5">
      <c r="A293" s="2">
        <v>2091</v>
      </c>
      <c r="B293" t="s">
        <v>70</v>
      </c>
      <c r="C293" s="2">
        <v>43100</v>
      </c>
      <c r="D293" t="s">
        <v>183</v>
      </c>
      <c r="E293" s="2">
        <v>71100</v>
      </c>
    </row>
    <row r="294" spans="1:5">
      <c r="A294" s="2">
        <v>2092</v>
      </c>
      <c r="B294" t="s">
        <v>71</v>
      </c>
      <c r="C294" s="2">
        <v>43700</v>
      </c>
      <c r="D294" t="s">
        <v>184</v>
      </c>
      <c r="E294" s="2">
        <v>71300</v>
      </c>
    </row>
    <row r="295" spans="1:5">
      <c r="A295" s="2">
        <v>2093</v>
      </c>
      <c r="B295" t="s">
        <v>72</v>
      </c>
      <c r="C295" s="2">
        <v>44400</v>
      </c>
      <c r="D295" t="s">
        <v>185</v>
      </c>
      <c r="E295" s="2">
        <v>71800</v>
      </c>
    </row>
    <row r="296" spans="1:5">
      <c r="A296" s="2">
        <v>2094</v>
      </c>
      <c r="B296" t="s">
        <v>73</v>
      </c>
      <c r="C296" s="2">
        <v>45100</v>
      </c>
      <c r="D296" t="s">
        <v>186</v>
      </c>
      <c r="E296" s="2">
        <v>72200</v>
      </c>
    </row>
    <row r="297" spans="1:5">
      <c r="A297" s="2">
        <v>2095</v>
      </c>
      <c r="B297" t="s">
        <v>74</v>
      </c>
      <c r="C297" s="2">
        <v>45800</v>
      </c>
      <c r="D297" t="s">
        <v>187</v>
      </c>
      <c r="E297" s="2">
        <v>72700</v>
      </c>
    </row>
    <row r="298" spans="1:5">
      <c r="A298" s="2">
        <v>2096</v>
      </c>
      <c r="B298" t="s">
        <v>75</v>
      </c>
      <c r="C298" s="2">
        <v>46600</v>
      </c>
      <c r="D298" t="s">
        <v>188</v>
      </c>
      <c r="E298" s="2">
        <v>73100</v>
      </c>
    </row>
    <row r="299" spans="1:5">
      <c r="A299" s="2">
        <v>2097</v>
      </c>
      <c r="B299" t="s">
        <v>76</v>
      </c>
      <c r="C299" s="2">
        <v>46800</v>
      </c>
      <c r="D299" t="s">
        <v>189</v>
      </c>
      <c r="E299" s="2">
        <v>73500</v>
      </c>
    </row>
    <row r="300" spans="1:5">
      <c r="A300" s="2">
        <v>2098</v>
      </c>
      <c r="B300" t="s">
        <v>77</v>
      </c>
      <c r="C300" s="2">
        <v>47200</v>
      </c>
      <c r="D300" t="s">
        <v>190</v>
      </c>
      <c r="E300" s="2">
        <v>73900</v>
      </c>
    </row>
    <row r="301" spans="1:5">
      <c r="A301" s="2">
        <v>2099</v>
      </c>
      <c r="B301" t="s">
        <v>78</v>
      </c>
      <c r="C301" s="2">
        <v>48300</v>
      </c>
      <c r="D301" t="s">
        <v>191</v>
      </c>
      <c r="E301" s="2">
        <v>74300</v>
      </c>
    </row>
    <row r="302" spans="1:5">
      <c r="A302" s="2">
        <v>2100</v>
      </c>
      <c r="B302" t="s">
        <v>79</v>
      </c>
      <c r="C302" s="2">
        <v>48900</v>
      </c>
      <c r="D302" t="s">
        <v>192</v>
      </c>
      <c r="E302" s="2">
        <v>74700</v>
      </c>
    </row>
  </sheetData>
  <mergeCells count="10">
    <mergeCell ref="H13:L13"/>
    <mergeCell ref="G6:L6"/>
    <mergeCell ref="AU17:BF17"/>
    <mergeCell ref="AA13:AM13"/>
    <mergeCell ref="H7:L7"/>
    <mergeCell ref="H8:L8"/>
    <mergeCell ref="H9:L9"/>
    <mergeCell ref="H10:L10"/>
    <mergeCell ref="H11:L11"/>
    <mergeCell ref="H12:L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9E5F-B8B5-4C4F-83D4-75FFE027612F}">
  <dimension ref="A1:E302"/>
  <sheetViews>
    <sheetView topLeftCell="A190" workbookViewId="0">
      <selection activeCell="E192" sqref="E192:E225"/>
    </sheetView>
  </sheetViews>
  <sheetFormatPr defaultRowHeight="15"/>
  <sheetData>
    <row r="1" spans="1:5">
      <c r="A1" s="17" t="s">
        <v>80</v>
      </c>
      <c r="B1" t="s">
        <v>81</v>
      </c>
      <c r="C1" s="17" t="s">
        <v>81</v>
      </c>
      <c r="D1" t="s">
        <v>0</v>
      </c>
      <c r="E1" s="17" t="s">
        <v>0</v>
      </c>
    </row>
    <row r="2" spans="1:5">
      <c r="A2" s="17">
        <v>1800</v>
      </c>
      <c r="B2" t="s">
        <v>288</v>
      </c>
      <c r="C2" s="17">
        <f>VALUE(SUBSTITUTE(B2,"M","")*1000000)</f>
        <v>28000000</v>
      </c>
      <c r="D2" t="s">
        <v>504</v>
      </c>
      <c r="E2" s="17">
        <f>VALUE(SUBSTITUTE(D2,"M","")*1000000)</f>
        <v>4000000</v>
      </c>
    </row>
    <row r="3" spans="1:5">
      <c r="A3" s="17">
        <v>1801</v>
      </c>
      <c r="B3" t="s">
        <v>289</v>
      </c>
      <c r="C3" s="17">
        <f>VALUE(SUBSTITUTE(B3,"M","")*1000000)</f>
        <v>28100000</v>
      </c>
      <c r="D3" t="s">
        <v>505</v>
      </c>
      <c r="E3" s="17">
        <f>VALUE(SUBSTITUTE(D3,"M","")*1000000)</f>
        <v>4099999.9999999995</v>
      </c>
    </row>
    <row r="4" spans="1:5">
      <c r="A4" s="17">
        <v>1802</v>
      </c>
      <c r="B4" t="s">
        <v>290</v>
      </c>
      <c r="C4" s="17">
        <f t="shared" ref="C4:C67" si="0">VALUE(SUBSTITUTE(B4,"M","")*1000000)</f>
        <v>28300000</v>
      </c>
      <c r="D4" t="s">
        <v>506</v>
      </c>
      <c r="E4" s="17">
        <f t="shared" ref="E4:E67" si="1">VALUE(SUBSTITUTE(D4,"M","")*1000000)</f>
        <v>4200000</v>
      </c>
    </row>
    <row r="5" spans="1:5">
      <c r="A5" s="17">
        <v>1803</v>
      </c>
      <c r="B5" t="s">
        <v>291</v>
      </c>
      <c r="C5" s="17">
        <f t="shared" si="0"/>
        <v>28400000</v>
      </c>
      <c r="D5" t="s">
        <v>507</v>
      </c>
      <c r="E5" s="17">
        <f t="shared" si="1"/>
        <v>4310000</v>
      </c>
    </row>
    <row r="6" spans="1:5">
      <c r="A6" s="17">
        <v>1804</v>
      </c>
      <c r="B6" t="s">
        <v>292</v>
      </c>
      <c r="C6" s="17">
        <f t="shared" si="0"/>
        <v>28600000</v>
      </c>
      <c r="D6" t="s">
        <v>508</v>
      </c>
      <c r="E6" s="17">
        <f t="shared" si="1"/>
        <v>4410000</v>
      </c>
    </row>
    <row r="7" spans="1:5">
      <c r="A7" s="17">
        <v>1805</v>
      </c>
      <c r="B7" t="s">
        <v>293</v>
      </c>
      <c r="C7" s="17">
        <f t="shared" si="0"/>
        <v>28700000</v>
      </c>
      <c r="D7" t="s">
        <v>509</v>
      </c>
      <c r="E7" s="17">
        <f t="shared" si="1"/>
        <v>4530000</v>
      </c>
    </row>
    <row r="8" spans="1:5">
      <c r="A8" s="17">
        <v>1806</v>
      </c>
      <c r="B8" t="s">
        <v>294</v>
      </c>
      <c r="C8" s="17">
        <f t="shared" si="0"/>
        <v>28900000</v>
      </c>
      <c r="D8" t="s">
        <v>510</v>
      </c>
      <c r="E8" s="17">
        <f t="shared" si="1"/>
        <v>4640000</v>
      </c>
    </row>
    <row r="9" spans="1:5">
      <c r="A9" s="17">
        <v>1807</v>
      </c>
      <c r="B9" t="s">
        <v>295</v>
      </c>
      <c r="C9" s="17">
        <f t="shared" si="0"/>
        <v>29000000</v>
      </c>
      <c r="D9" t="s">
        <v>511</v>
      </c>
      <c r="E9" s="17">
        <f t="shared" si="1"/>
        <v>4750000</v>
      </c>
    </row>
    <row r="10" spans="1:5">
      <c r="A10" s="17">
        <v>1808</v>
      </c>
      <c r="B10" t="s">
        <v>296</v>
      </c>
      <c r="C10" s="17">
        <f t="shared" si="0"/>
        <v>29200000</v>
      </c>
      <c r="D10" t="s">
        <v>512</v>
      </c>
      <c r="E10" s="17">
        <f t="shared" si="1"/>
        <v>4870000</v>
      </c>
    </row>
    <row r="11" spans="1:5">
      <c r="A11" s="17">
        <v>1809</v>
      </c>
      <c r="B11" t="s">
        <v>297</v>
      </c>
      <c r="C11" s="17">
        <f t="shared" si="0"/>
        <v>29300000</v>
      </c>
      <c r="D11" t="s">
        <v>513</v>
      </c>
      <c r="E11" s="17">
        <f t="shared" si="1"/>
        <v>4990000</v>
      </c>
    </row>
    <row r="12" spans="1:5">
      <c r="A12" s="17">
        <v>1810</v>
      </c>
      <c r="B12" t="s">
        <v>298</v>
      </c>
      <c r="C12" s="17">
        <f t="shared" si="0"/>
        <v>29500000</v>
      </c>
      <c r="D12" t="s">
        <v>514</v>
      </c>
      <c r="E12" s="17">
        <f t="shared" si="1"/>
        <v>5120000</v>
      </c>
    </row>
    <row r="13" spans="1:5">
      <c r="A13" s="17">
        <v>1811</v>
      </c>
      <c r="B13" t="s">
        <v>299</v>
      </c>
      <c r="C13" s="17">
        <f t="shared" si="0"/>
        <v>29600000</v>
      </c>
      <c r="D13" t="s">
        <v>515</v>
      </c>
      <c r="E13" s="17">
        <f t="shared" si="1"/>
        <v>5250000</v>
      </c>
    </row>
    <row r="14" spans="1:5">
      <c r="A14" s="17">
        <v>1812</v>
      </c>
      <c r="B14" t="s">
        <v>300</v>
      </c>
      <c r="C14" s="17">
        <f t="shared" si="0"/>
        <v>29800000</v>
      </c>
      <c r="D14" t="s">
        <v>516</v>
      </c>
      <c r="E14" s="17">
        <f t="shared" si="1"/>
        <v>5380000</v>
      </c>
    </row>
    <row r="15" spans="1:5">
      <c r="A15" s="17">
        <v>1813</v>
      </c>
      <c r="B15" t="s">
        <v>301</v>
      </c>
      <c r="C15" s="17">
        <f t="shared" si="0"/>
        <v>29900000</v>
      </c>
      <c r="D15" t="s">
        <v>517</v>
      </c>
      <c r="E15" s="17">
        <f t="shared" si="1"/>
        <v>5520000</v>
      </c>
    </row>
    <row r="16" spans="1:5">
      <c r="A16" s="17">
        <v>1814</v>
      </c>
      <c r="B16" t="s">
        <v>302</v>
      </c>
      <c r="C16" s="17">
        <f t="shared" si="0"/>
        <v>30100000</v>
      </c>
      <c r="D16" t="s">
        <v>518</v>
      </c>
      <c r="E16" s="17">
        <f t="shared" si="1"/>
        <v>5650000</v>
      </c>
    </row>
    <row r="17" spans="1:5">
      <c r="A17" s="17">
        <v>1815</v>
      </c>
      <c r="B17" t="s">
        <v>303</v>
      </c>
      <c r="C17" s="17">
        <f t="shared" si="0"/>
        <v>30200000</v>
      </c>
      <c r="D17" t="s">
        <v>519</v>
      </c>
      <c r="E17" s="17">
        <f t="shared" si="1"/>
        <v>5790000</v>
      </c>
    </row>
    <row r="18" spans="1:5">
      <c r="A18" s="17">
        <v>1816</v>
      </c>
      <c r="B18" t="s">
        <v>304</v>
      </c>
      <c r="C18" s="17">
        <f t="shared" si="0"/>
        <v>30400000</v>
      </c>
      <c r="D18" t="s">
        <v>520</v>
      </c>
      <c r="E18" s="17">
        <f t="shared" si="1"/>
        <v>5940000</v>
      </c>
    </row>
    <row r="19" spans="1:5">
      <c r="A19" s="17">
        <v>1817</v>
      </c>
      <c r="B19" t="s">
        <v>305</v>
      </c>
      <c r="C19" s="17">
        <f t="shared" si="0"/>
        <v>30500000</v>
      </c>
      <c r="D19" t="s">
        <v>521</v>
      </c>
      <c r="E19" s="17">
        <f t="shared" si="1"/>
        <v>6090000</v>
      </c>
    </row>
    <row r="20" spans="1:5">
      <c r="A20" s="17">
        <v>1818</v>
      </c>
      <c r="B20" t="s">
        <v>306</v>
      </c>
      <c r="C20" s="17">
        <f t="shared" si="0"/>
        <v>30700000</v>
      </c>
      <c r="D20" t="s">
        <v>522</v>
      </c>
      <c r="E20" s="17">
        <f t="shared" si="1"/>
        <v>6240000</v>
      </c>
    </row>
    <row r="21" spans="1:5">
      <c r="A21" s="17">
        <v>1819</v>
      </c>
      <c r="B21" t="s">
        <v>307</v>
      </c>
      <c r="C21" s="17">
        <f t="shared" si="0"/>
        <v>30800000</v>
      </c>
      <c r="D21" t="s">
        <v>523</v>
      </c>
      <c r="E21" s="17">
        <f t="shared" si="1"/>
        <v>6360000</v>
      </c>
    </row>
    <row r="22" spans="1:5">
      <c r="A22" s="17">
        <v>1820</v>
      </c>
      <c r="B22" t="s">
        <v>308</v>
      </c>
      <c r="C22" s="17">
        <f t="shared" si="0"/>
        <v>30900000</v>
      </c>
      <c r="D22" t="s">
        <v>524</v>
      </c>
      <c r="E22" s="17">
        <f t="shared" si="1"/>
        <v>6440000</v>
      </c>
    </row>
    <row r="23" spans="1:5">
      <c r="A23" s="17">
        <v>1821</v>
      </c>
      <c r="B23" t="s">
        <v>309</v>
      </c>
      <c r="C23" s="17">
        <f t="shared" si="0"/>
        <v>31000000</v>
      </c>
      <c r="D23" t="s">
        <v>525</v>
      </c>
      <c r="E23" s="17">
        <f t="shared" si="1"/>
        <v>6500000</v>
      </c>
    </row>
    <row r="24" spans="1:5">
      <c r="A24" s="17">
        <v>1822</v>
      </c>
      <c r="B24" t="s">
        <v>310</v>
      </c>
      <c r="C24" s="17">
        <f t="shared" si="0"/>
        <v>31100000</v>
      </c>
      <c r="D24" t="s">
        <v>526</v>
      </c>
      <c r="E24" s="17">
        <f t="shared" si="1"/>
        <v>6510000</v>
      </c>
    </row>
    <row r="25" spans="1:5">
      <c r="A25" s="17">
        <v>1823</v>
      </c>
      <c r="B25" t="s">
        <v>310</v>
      </c>
      <c r="C25" s="17">
        <f t="shared" si="0"/>
        <v>31100000</v>
      </c>
      <c r="D25" t="s">
        <v>527</v>
      </c>
      <c r="E25" s="17">
        <f t="shared" si="1"/>
        <v>6490000</v>
      </c>
    </row>
    <row r="26" spans="1:5">
      <c r="A26" s="17">
        <v>1824</v>
      </c>
      <c r="B26" t="s">
        <v>310</v>
      </c>
      <c r="C26" s="17">
        <f t="shared" si="0"/>
        <v>31100000</v>
      </c>
      <c r="D26" t="s">
        <v>528</v>
      </c>
      <c r="E26" s="17">
        <f t="shared" si="1"/>
        <v>6470000</v>
      </c>
    </row>
    <row r="27" spans="1:5">
      <c r="A27" s="17">
        <v>1825</v>
      </c>
      <c r="B27" t="s">
        <v>311</v>
      </c>
      <c r="C27" s="17">
        <f t="shared" si="0"/>
        <v>31200000</v>
      </c>
      <c r="D27" t="s">
        <v>529</v>
      </c>
      <c r="E27" s="17">
        <f t="shared" si="1"/>
        <v>6460000</v>
      </c>
    </row>
    <row r="28" spans="1:5">
      <c r="A28" s="17">
        <v>1826</v>
      </c>
      <c r="B28" t="s">
        <v>311</v>
      </c>
      <c r="C28" s="17">
        <f t="shared" si="0"/>
        <v>31200000</v>
      </c>
      <c r="D28" t="s">
        <v>524</v>
      </c>
      <c r="E28" s="17">
        <f t="shared" si="1"/>
        <v>6440000</v>
      </c>
    </row>
    <row r="29" spans="1:5">
      <c r="A29" s="17">
        <v>1827</v>
      </c>
      <c r="B29" t="s">
        <v>311</v>
      </c>
      <c r="C29" s="17">
        <f t="shared" si="0"/>
        <v>31200000</v>
      </c>
      <c r="D29" t="s">
        <v>530</v>
      </c>
      <c r="E29" s="17">
        <f t="shared" si="1"/>
        <v>6420000</v>
      </c>
    </row>
    <row r="30" spans="1:5">
      <c r="A30" s="17">
        <v>1828</v>
      </c>
      <c r="B30" t="s">
        <v>312</v>
      </c>
      <c r="C30" s="17">
        <f t="shared" si="0"/>
        <v>31300000</v>
      </c>
      <c r="D30" t="s">
        <v>531</v>
      </c>
      <c r="E30" s="17">
        <f t="shared" si="1"/>
        <v>6400000</v>
      </c>
    </row>
    <row r="31" spans="1:5">
      <c r="A31" s="17">
        <v>1829</v>
      </c>
      <c r="B31" t="s">
        <v>312</v>
      </c>
      <c r="C31" s="17">
        <f t="shared" si="0"/>
        <v>31300000</v>
      </c>
      <c r="D31" t="s">
        <v>532</v>
      </c>
      <c r="E31" s="17">
        <f t="shared" si="1"/>
        <v>6380000</v>
      </c>
    </row>
    <row r="32" spans="1:5">
      <c r="A32" s="17">
        <v>1830</v>
      </c>
      <c r="B32" t="s">
        <v>312</v>
      </c>
      <c r="C32" s="17">
        <f t="shared" si="0"/>
        <v>31300000</v>
      </c>
      <c r="D32" t="s">
        <v>523</v>
      </c>
      <c r="E32" s="17">
        <f t="shared" si="1"/>
        <v>6360000</v>
      </c>
    </row>
    <row r="33" spans="1:5">
      <c r="A33" s="17">
        <v>1831</v>
      </c>
      <c r="B33" t="s">
        <v>313</v>
      </c>
      <c r="C33" s="17">
        <f t="shared" si="0"/>
        <v>31400000</v>
      </c>
      <c r="D33" t="s">
        <v>533</v>
      </c>
      <c r="E33" s="17">
        <f t="shared" si="1"/>
        <v>6340000</v>
      </c>
    </row>
    <row r="34" spans="1:5">
      <c r="A34" s="17">
        <v>1832</v>
      </c>
      <c r="B34" t="s">
        <v>313</v>
      </c>
      <c r="C34" s="17">
        <f t="shared" si="0"/>
        <v>31400000</v>
      </c>
      <c r="D34" t="s">
        <v>534</v>
      </c>
      <c r="E34" s="17">
        <f t="shared" si="1"/>
        <v>6320000</v>
      </c>
    </row>
    <row r="35" spans="1:5">
      <c r="A35" s="17">
        <v>1833</v>
      </c>
      <c r="B35" t="s">
        <v>313</v>
      </c>
      <c r="C35" s="17">
        <f t="shared" si="0"/>
        <v>31400000</v>
      </c>
      <c r="D35" t="s">
        <v>535</v>
      </c>
      <c r="E35" s="17">
        <f t="shared" si="1"/>
        <v>6310000</v>
      </c>
    </row>
    <row r="36" spans="1:5">
      <c r="A36" s="17">
        <v>1834</v>
      </c>
      <c r="B36" t="s">
        <v>314</v>
      </c>
      <c r="C36" s="17">
        <f t="shared" si="0"/>
        <v>31500000</v>
      </c>
      <c r="D36" t="s">
        <v>536</v>
      </c>
      <c r="E36" s="17">
        <f t="shared" si="1"/>
        <v>6290000</v>
      </c>
    </row>
    <row r="37" spans="1:5">
      <c r="A37" s="17">
        <v>1835</v>
      </c>
      <c r="B37" t="s">
        <v>314</v>
      </c>
      <c r="C37" s="17">
        <f t="shared" si="0"/>
        <v>31500000</v>
      </c>
      <c r="D37" t="s">
        <v>537</v>
      </c>
      <c r="E37" s="17">
        <f t="shared" si="1"/>
        <v>6270000</v>
      </c>
    </row>
    <row r="38" spans="1:5">
      <c r="A38" s="17">
        <v>1836</v>
      </c>
      <c r="B38" t="s">
        <v>314</v>
      </c>
      <c r="C38" s="17">
        <f t="shared" si="0"/>
        <v>31500000</v>
      </c>
      <c r="D38" t="s">
        <v>538</v>
      </c>
      <c r="E38" s="17">
        <f t="shared" si="1"/>
        <v>6250000</v>
      </c>
    </row>
    <row r="39" spans="1:5">
      <c r="A39" s="17">
        <v>1837</v>
      </c>
      <c r="B39" t="s">
        <v>315</v>
      </c>
      <c r="C39" s="17">
        <f t="shared" si="0"/>
        <v>31600000</v>
      </c>
      <c r="D39" t="s">
        <v>539</v>
      </c>
      <c r="E39" s="17">
        <f t="shared" si="1"/>
        <v>6230000</v>
      </c>
    </row>
    <row r="40" spans="1:5">
      <c r="A40" s="17">
        <v>1838</v>
      </c>
      <c r="B40" t="s">
        <v>315</v>
      </c>
      <c r="C40" s="17">
        <f t="shared" si="0"/>
        <v>31600000</v>
      </c>
      <c r="D40" t="s">
        <v>540</v>
      </c>
      <c r="E40" s="17">
        <f t="shared" si="1"/>
        <v>6210000</v>
      </c>
    </row>
    <row r="41" spans="1:5">
      <c r="A41" s="17">
        <v>1839</v>
      </c>
      <c r="B41" t="s">
        <v>315</v>
      </c>
      <c r="C41" s="17">
        <f t="shared" si="0"/>
        <v>31600000</v>
      </c>
      <c r="D41" t="s">
        <v>541</v>
      </c>
      <c r="E41" s="17">
        <f t="shared" si="1"/>
        <v>6200000</v>
      </c>
    </row>
    <row r="42" spans="1:5">
      <c r="A42" s="17">
        <v>1840</v>
      </c>
      <c r="B42" t="s">
        <v>316</v>
      </c>
      <c r="C42" s="17">
        <f t="shared" si="0"/>
        <v>31700000</v>
      </c>
      <c r="D42" t="s">
        <v>542</v>
      </c>
      <c r="E42" s="17">
        <f t="shared" si="1"/>
        <v>6180000</v>
      </c>
    </row>
    <row r="43" spans="1:5">
      <c r="A43" s="17">
        <v>1841</v>
      </c>
      <c r="B43" t="s">
        <v>316</v>
      </c>
      <c r="C43" s="17">
        <f t="shared" si="0"/>
        <v>31700000</v>
      </c>
      <c r="D43" t="s">
        <v>543</v>
      </c>
      <c r="E43" s="17">
        <f t="shared" si="1"/>
        <v>6160000</v>
      </c>
    </row>
    <row r="44" spans="1:5">
      <c r="A44" s="17">
        <v>1842</v>
      </c>
      <c r="B44" t="s">
        <v>316</v>
      </c>
      <c r="C44" s="17">
        <f t="shared" si="0"/>
        <v>31700000</v>
      </c>
      <c r="D44" t="s">
        <v>544</v>
      </c>
      <c r="E44" s="17">
        <f t="shared" si="1"/>
        <v>6140000</v>
      </c>
    </row>
    <row r="45" spans="1:5">
      <c r="A45" s="17">
        <v>1843</v>
      </c>
      <c r="B45" t="s">
        <v>317</v>
      </c>
      <c r="C45" s="17">
        <f t="shared" si="0"/>
        <v>31800000</v>
      </c>
      <c r="D45" t="s">
        <v>545</v>
      </c>
      <c r="E45" s="17">
        <f t="shared" si="1"/>
        <v>6120000</v>
      </c>
    </row>
    <row r="46" spans="1:5">
      <c r="A46" s="17">
        <v>1844</v>
      </c>
      <c r="B46" t="s">
        <v>317</v>
      </c>
      <c r="C46" s="17">
        <f t="shared" si="0"/>
        <v>31800000</v>
      </c>
      <c r="D46" t="s">
        <v>546</v>
      </c>
      <c r="E46" s="17">
        <f t="shared" si="1"/>
        <v>6110000</v>
      </c>
    </row>
    <row r="47" spans="1:5">
      <c r="A47" s="17">
        <v>1845</v>
      </c>
      <c r="B47" t="s">
        <v>317</v>
      </c>
      <c r="C47" s="17">
        <f t="shared" si="0"/>
        <v>31800000</v>
      </c>
      <c r="D47" t="s">
        <v>521</v>
      </c>
      <c r="E47" s="17">
        <f t="shared" si="1"/>
        <v>6090000</v>
      </c>
    </row>
    <row r="48" spans="1:5">
      <c r="A48" s="17">
        <v>1846</v>
      </c>
      <c r="B48" t="s">
        <v>318</v>
      </c>
      <c r="C48" s="17">
        <f t="shared" si="0"/>
        <v>31900000</v>
      </c>
      <c r="D48" t="s">
        <v>547</v>
      </c>
      <c r="E48" s="17">
        <f t="shared" si="1"/>
        <v>6070000</v>
      </c>
    </row>
    <row r="49" spans="1:5">
      <c r="A49" s="17">
        <v>1847</v>
      </c>
      <c r="B49" t="s">
        <v>318</v>
      </c>
      <c r="C49" s="17">
        <f t="shared" si="0"/>
        <v>31900000</v>
      </c>
      <c r="D49" t="s">
        <v>548</v>
      </c>
      <c r="E49" s="17">
        <f t="shared" si="1"/>
        <v>6050000</v>
      </c>
    </row>
    <row r="50" spans="1:5">
      <c r="A50" s="17">
        <v>1848</v>
      </c>
      <c r="B50" t="s">
        <v>318</v>
      </c>
      <c r="C50" s="17">
        <f t="shared" si="0"/>
        <v>31900000</v>
      </c>
      <c r="D50" t="s">
        <v>549</v>
      </c>
      <c r="E50" s="17">
        <f t="shared" si="1"/>
        <v>6040000</v>
      </c>
    </row>
    <row r="51" spans="1:5">
      <c r="A51" s="17">
        <v>1849</v>
      </c>
      <c r="B51" t="s">
        <v>319</v>
      </c>
      <c r="C51" s="17">
        <f t="shared" si="0"/>
        <v>32000000</v>
      </c>
      <c r="D51" t="s">
        <v>550</v>
      </c>
      <c r="E51" s="17">
        <f t="shared" si="1"/>
        <v>6060000</v>
      </c>
    </row>
    <row r="52" spans="1:5">
      <c r="A52" s="17">
        <v>1850</v>
      </c>
      <c r="B52" t="s">
        <v>320</v>
      </c>
      <c r="C52" s="17">
        <f t="shared" si="0"/>
        <v>32100000</v>
      </c>
      <c r="D52" t="s">
        <v>546</v>
      </c>
      <c r="E52" s="17">
        <f t="shared" si="1"/>
        <v>6110000</v>
      </c>
    </row>
    <row r="53" spans="1:5">
      <c r="A53" s="17">
        <v>1851</v>
      </c>
      <c r="B53" t="s">
        <v>320</v>
      </c>
      <c r="C53" s="17">
        <f t="shared" si="0"/>
        <v>32100000</v>
      </c>
      <c r="D53" t="s">
        <v>540</v>
      </c>
      <c r="E53" s="17">
        <f t="shared" si="1"/>
        <v>6210000</v>
      </c>
    </row>
    <row r="54" spans="1:5">
      <c r="A54" s="17">
        <v>1852</v>
      </c>
      <c r="B54" t="s">
        <v>321</v>
      </c>
      <c r="C54" s="17">
        <f t="shared" si="0"/>
        <v>32200000.000000004</v>
      </c>
      <c r="D54" t="s">
        <v>551</v>
      </c>
      <c r="E54" s="17">
        <f t="shared" si="1"/>
        <v>6350000</v>
      </c>
    </row>
    <row r="55" spans="1:5">
      <c r="A55" s="17">
        <v>1853</v>
      </c>
      <c r="B55" t="s">
        <v>322</v>
      </c>
      <c r="C55" s="17">
        <f t="shared" si="0"/>
        <v>32400000</v>
      </c>
      <c r="D55" t="s">
        <v>552</v>
      </c>
      <c r="E55" s="17">
        <f t="shared" si="1"/>
        <v>6530000</v>
      </c>
    </row>
    <row r="56" spans="1:5">
      <c r="A56" s="17">
        <v>1854</v>
      </c>
      <c r="B56" t="s">
        <v>323</v>
      </c>
      <c r="C56" s="17">
        <f t="shared" si="0"/>
        <v>32500000</v>
      </c>
      <c r="D56" t="s">
        <v>553</v>
      </c>
      <c r="E56" s="17">
        <f t="shared" si="1"/>
        <v>6720000</v>
      </c>
    </row>
    <row r="57" spans="1:5">
      <c r="A57" s="17">
        <v>1855</v>
      </c>
      <c r="B57" t="s">
        <v>324</v>
      </c>
      <c r="C57" s="17">
        <f t="shared" si="0"/>
        <v>32600000</v>
      </c>
      <c r="D57" t="s">
        <v>554</v>
      </c>
      <c r="E57" s="17">
        <f t="shared" si="1"/>
        <v>6910000</v>
      </c>
    </row>
    <row r="58" spans="1:5">
      <c r="A58" s="17">
        <v>1856</v>
      </c>
      <c r="B58" t="s">
        <v>325</v>
      </c>
      <c r="C58" s="17">
        <f t="shared" si="0"/>
        <v>32700000.000000004</v>
      </c>
      <c r="D58" t="s">
        <v>555</v>
      </c>
      <c r="E58" s="17">
        <f t="shared" si="1"/>
        <v>7100000</v>
      </c>
    </row>
    <row r="59" spans="1:5">
      <c r="A59" s="17">
        <v>1857</v>
      </c>
      <c r="B59" t="s">
        <v>326</v>
      </c>
      <c r="C59" s="17">
        <f t="shared" si="0"/>
        <v>32900000</v>
      </c>
      <c r="D59" t="s">
        <v>556</v>
      </c>
      <c r="E59" s="17">
        <f t="shared" si="1"/>
        <v>7310000</v>
      </c>
    </row>
    <row r="60" spans="1:5">
      <c r="A60" s="17">
        <v>1858</v>
      </c>
      <c r="B60" t="s">
        <v>327</v>
      </c>
      <c r="C60" s="17">
        <f t="shared" si="0"/>
        <v>33000000</v>
      </c>
      <c r="D60" t="s">
        <v>557</v>
      </c>
      <c r="E60" s="17">
        <f t="shared" si="1"/>
        <v>7510000</v>
      </c>
    </row>
    <row r="61" spans="1:5">
      <c r="A61" s="17">
        <v>1859</v>
      </c>
      <c r="B61" t="s">
        <v>328</v>
      </c>
      <c r="C61" s="17">
        <f t="shared" si="0"/>
        <v>33100000</v>
      </c>
      <c r="D61" t="s">
        <v>558</v>
      </c>
      <c r="E61" s="17">
        <f t="shared" si="1"/>
        <v>7730000</v>
      </c>
    </row>
    <row r="62" spans="1:5">
      <c r="A62" s="17">
        <v>1860</v>
      </c>
      <c r="B62" t="s">
        <v>329</v>
      </c>
      <c r="C62" s="17">
        <f t="shared" si="0"/>
        <v>33200000.000000004</v>
      </c>
      <c r="D62" t="s">
        <v>559</v>
      </c>
      <c r="E62" s="17">
        <f t="shared" si="1"/>
        <v>7950000</v>
      </c>
    </row>
    <row r="63" spans="1:5">
      <c r="A63" s="17">
        <v>1861</v>
      </c>
      <c r="B63" t="s">
        <v>330</v>
      </c>
      <c r="C63" s="17">
        <f t="shared" si="0"/>
        <v>33400000</v>
      </c>
      <c r="D63" t="s">
        <v>560</v>
      </c>
      <c r="E63" s="17">
        <f t="shared" si="1"/>
        <v>8170000</v>
      </c>
    </row>
    <row r="64" spans="1:5">
      <c r="A64" s="17">
        <v>1862</v>
      </c>
      <c r="B64" t="s">
        <v>331</v>
      </c>
      <c r="C64" s="17">
        <f t="shared" si="0"/>
        <v>33500000</v>
      </c>
      <c r="D64" t="s">
        <v>561</v>
      </c>
      <c r="E64" s="17">
        <f t="shared" si="1"/>
        <v>8410000</v>
      </c>
    </row>
    <row r="65" spans="1:5">
      <c r="A65" s="17">
        <v>1863</v>
      </c>
      <c r="B65" t="s">
        <v>332</v>
      </c>
      <c r="C65" s="17">
        <f t="shared" si="0"/>
        <v>33600000</v>
      </c>
      <c r="D65" t="s">
        <v>562</v>
      </c>
      <c r="E65" s="17">
        <f t="shared" si="1"/>
        <v>8640000</v>
      </c>
    </row>
    <row r="66" spans="1:5">
      <c r="A66" s="17">
        <v>1864</v>
      </c>
      <c r="B66" t="s">
        <v>333</v>
      </c>
      <c r="C66" s="17">
        <f t="shared" si="0"/>
        <v>33700000</v>
      </c>
      <c r="D66" t="s">
        <v>563</v>
      </c>
      <c r="E66" s="17">
        <f t="shared" si="1"/>
        <v>8890000</v>
      </c>
    </row>
    <row r="67" spans="1:5">
      <c r="A67" s="17">
        <v>1865</v>
      </c>
      <c r="B67" t="s">
        <v>334</v>
      </c>
      <c r="C67" s="17">
        <f t="shared" si="0"/>
        <v>33900000</v>
      </c>
      <c r="D67" t="s">
        <v>564</v>
      </c>
      <c r="E67" s="17">
        <f t="shared" si="1"/>
        <v>9140000</v>
      </c>
    </row>
    <row r="68" spans="1:5">
      <c r="A68" s="17">
        <v>1866</v>
      </c>
      <c r="B68" t="s">
        <v>335</v>
      </c>
      <c r="C68" s="17">
        <f t="shared" ref="C68:C131" si="2">VALUE(SUBSTITUTE(B68,"M","")*1000000)</f>
        <v>34000000</v>
      </c>
      <c r="D68" t="s">
        <v>565</v>
      </c>
      <c r="E68" s="17">
        <f t="shared" ref="E68:E131" si="3">VALUE(SUBSTITUTE(D68,"M","")*1000000)</f>
        <v>9400000</v>
      </c>
    </row>
    <row r="69" spans="1:5">
      <c r="A69" s="17">
        <v>1867</v>
      </c>
      <c r="B69" t="s">
        <v>336</v>
      </c>
      <c r="C69" s="17">
        <f t="shared" si="2"/>
        <v>34100000</v>
      </c>
      <c r="D69" t="s">
        <v>566</v>
      </c>
      <c r="E69" s="17">
        <f t="shared" si="3"/>
        <v>9670000</v>
      </c>
    </row>
    <row r="70" spans="1:5">
      <c r="A70" s="17">
        <v>1868</v>
      </c>
      <c r="B70" t="s">
        <v>337</v>
      </c>
      <c r="C70" s="17">
        <f t="shared" si="2"/>
        <v>34300000</v>
      </c>
      <c r="D70" t="s">
        <v>567</v>
      </c>
      <c r="E70" s="17">
        <f t="shared" si="3"/>
        <v>9940000</v>
      </c>
    </row>
    <row r="71" spans="1:5">
      <c r="A71" s="17">
        <v>1869</v>
      </c>
      <c r="B71" t="s">
        <v>338</v>
      </c>
      <c r="C71" s="17">
        <f t="shared" si="2"/>
        <v>34400000</v>
      </c>
      <c r="D71" t="s">
        <v>568</v>
      </c>
      <c r="E71" s="17">
        <f t="shared" si="3"/>
        <v>10200000</v>
      </c>
    </row>
    <row r="72" spans="1:5">
      <c r="A72" s="17">
        <v>1870</v>
      </c>
      <c r="B72" t="s">
        <v>339</v>
      </c>
      <c r="C72" s="17">
        <f t="shared" si="2"/>
        <v>34600000</v>
      </c>
      <c r="D72" t="s">
        <v>569</v>
      </c>
      <c r="E72" s="17">
        <f t="shared" si="3"/>
        <v>10400000</v>
      </c>
    </row>
    <row r="73" spans="1:5">
      <c r="A73" s="17">
        <v>1871</v>
      </c>
      <c r="B73" t="s">
        <v>340</v>
      </c>
      <c r="C73" s="17">
        <f t="shared" si="2"/>
        <v>34800000</v>
      </c>
      <c r="D73" t="s">
        <v>570</v>
      </c>
      <c r="E73" s="17">
        <f t="shared" si="3"/>
        <v>10500000</v>
      </c>
    </row>
    <row r="74" spans="1:5">
      <c r="A74" s="17">
        <v>1872</v>
      </c>
      <c r="B74" t="s">
        <v>341</v>
      </c>
      <c r="C74" s="17">
        <f t="shared" si="2"/>
        <v>35000000</v>
      </c>
      <c r="D74" t="s">
        <v>571</v>
      </c>
      <c r="E74" s="17">
        <f t="shared" si="3"/>
        <v>10600000</v>
      </c>
    </row>
    <row r="75" spans="1:5">
      <c r="A75" s="17">
        <v>1873</v>
      </c>
      <c r="B75" t="s">
        <v>342</v>
      </c>
      <c r="C75" s="17">
        <f t="shared" si="2"/>
        <v>35200000</v>
      </c>
      <c r="D75" t="s">
        <v>571</v>
      </c>
      <c r="E75" s="17">
        <f t="shared" si="3"/>
        <v>10600000</v>
      </c>
    </row>
    <row r="76" spans="1:5">
      <c r="A76" s="17">
        <v>1874</v>
      </c>
      <c r="B76" t="s">
        <v>343</v>
      </c>
      <c r="C76" s="17">
        <f t="shared" si="2"/>
        <v>35500000</v>
      </c>
      <c r="D76" t="s">
        <v>571</v>
      </c>
      <c r="E76" s="17">
        <f t="shared" si="3"/>
        <v>10600000</v>
      </c>
    </row>
    <row r="77" spans="1:5">
      <c r="A77" s="17">
        <v>1875</v>
      </c>
      <c r="B77" t="s">
        <v>344</v>
      </c>
      <c r="C77" s="17">
        <f t="shared" si="2"/>
        <v>35700000</v>
      </c>
      <c r="D77" t="s">
        <v>572</v>
      </c>
      <c r="E77" s="17">
        <f t="shared" si="3"/>
        <v>10700000</v>
      </c>
    </row>
    <row r="78" spans="1:5">
      <c r="A78" s="17">
        <v>1876</v>
      </c>
      <c r="B78" t="s">
        <v>345</v>
      </c>
      <c r="C78" s="17">
        <f t="shared" si="2"/>
        <v>35900000</v>
      </c>
      <c r="D78" t="s">
        <v>572</v>
      </c>
      <c r="E78" s="17">
        <f t="shared" si="3"/>
        <v>10700000</v>
      </c>
    </row>
    <row r="79" spans="1:5">
      <c r="A79" s="17">
        <v>1877</v>
      </c>
      <c r="B79" t="s">
        <v>346</v>
      </c>
      <c r="C79" s="17">
        <f t="shared" si="2"/>
        <v>36200000</v>
      </c>
      <c r="D79" t="s">
        <v>572</v>
      </c>
      <c r="E79" s="17">
        <f t="shared" si="3"/>
        <v>10700000</v>
      </c>
    </row>
    <row r="80" spans="1:5">
      <c r="A80" s="17">
        <v>1878</v>
      </c>
      <c r="B80" t="s">
        <v>347</v>
      </c>
      <c r="C80" s="17">
        <f t="shared" si="2"/>
        <v>36400000</v>
      </c>
      <c r="D80" t="s">
        <v>573</v>
      </c>
      <c r="E80" s="17">
        <f t="shared" si="3"/>
        <v>10800000</v>
      </c>
    </row>
    <row r="81" spans="1:5">
      <c r="A81" s="17">
        <v>1879</v>
      </c>
      <c r="B81" t="s">
        <v>348</v>
      </c>
      <c r="C81" s="17">
        <f t="shared" si="2"/>
        <v>36700000</v>
      </c>
      <c r="D81" t="s">
        <v>573</v>
      </c>
      <c r="E81" s="17">
        <f t="shared" si="3"/>
        <v>10800000</v>
      </c>
    </row>
    <row r="82" spans="1:5">
      <c r="A82" s="17">
        <v>1880</v>
      </c>
      <c r="B82" t="s">
        <v>349</v>
      </c>
      <c r="C82" s="17">
        <f t="shared" si="2"/>
        <v>37000000</v>
      </c>
      <c r="D82" t="s">
        <v>573</v>
      </c>
      <c r="E82" s="17">
        <f t="shared" si="3"/>
        <v>10800000</v>
      </c>
    </row>
    <row r="83" spans="1:5">
      <c r="A83" s="17">
        <v>1881</v>
      </c>
      <c r="B83" t="s">
        <v>350</v>
      </c>
      <c r="C83" s="17">
        <f t="shared" si="2"/>
        <v>37300000</v>
      </c>
      <c r="D83" t="s">
        <v>573</v>
      </c>
      <c r="E83" s="17">
        <f t="shared" si="3"/>
        <v>10800000</v>
      </c>
    </row>
    <row r="84" spans="1:5">
      <c r="A84" s="17">
        <v>1882</v>
      </c>
      <c r="B84" t="s">
        <v>351</v>
      </c>
      <c r="C84" s="17">
        <f t="shared" si="2"/>
        <v>37600000</v>
      </c>
      <c r="D84" t="s">
        <v>574</v>
      </c>
      <c r="E84" s="17">
        <f t="shared" si="3"/>
        <v>10900000</v>
      </c>
    </row>
    <row r="85" spans="1:5">
      <c r="A85" s="17">
        <v>1883</v>
      </c>
      <c r="B85" t="s">
        <v>352</v>
      </c>
      <c r="C85" s="17">
        <f t="shared" si="2"/>
        <v>37900000</v>
      </c>
      <c r="D85" t="s">
        <v>574</v>
      </c>
      <c r="E85" s="17">
        <f t="shared" si="3"/>
        <v>10900000</v>
      </c>
    </row>
    <row r="86" spans="1:5">
      <c r="A86" s="17">
        <v>1884</v>
      </c>
      <c r="B86" t="s">
        <v>353</v>
      </c>
      <c r="C86" s="17">
        <f t="shared" si="2"/>
        <v>38200000</v>
      </c>
      <c r="D86" t="s">
        <v>574</v>
      </c>
      <c r="E86" s="17">
        <f t="shared" si="3"/>
        <v>10900000</v>
      </c>
    </row>
    <row r="87" spans="1:5">
      <c r="A87" s="17">
        <v>1885</v>
      </c>
      <c r="B87" t="s">
        <v>354</v>
      </c>
      <c r="C87" s="17">
        <f t="shared" si="2"/>
        <v>38600000</v>
      </c>
      <c r="D87" t="s">
        <v>575</v>
      </c>
      <c r="E87" s="17">
        <f t="shared" si="3"/>
        <v>11000000</v>
      </c>
    </row>
    <row r="88" spans="1:5">
      <c r="A88" s="17">
        <v>1886</v>
      </c>
      <c r="B88" t="s">
        <v>355</v>
      </c>
      <c r="C88" s="17">
        <f t="shared" si="2"/>
        <v>38900000</v>
      </c>
      <c r="D88" t="s">
        <v>575</v>
      </c>
      <c r="E88" s="17">
        <f t="shared" si="3"/>
        <v>11000000</v>
      </c>
    </row>
    <row r="89" spans="1:5">
      <c r="A89" s="17">
        <v>1887</v>
      </c>
      <c r="B89" t="s">
        <v>356</v>
      </c>
      <c r="C89" s="17">
        <f t="shared" si="2"/>
        <v>39200000</v>
      </c>
      <c r="D89" t="s">
        <v>575</v>
      </c>
      <c r="E89" s="17">
        <f t="shared" si="3"/>
        <v>11000000</v>
      </c>
    </row>
    <row r="90" spans="1:5">
      <c r="A90" s="17">
        <v>1888</v>
      </c>
      <c r="B90" t="s">
        <v>357</v>
      </c>
      <c r="C90" s="17">
        <f t="shared" si="2"/>
        <v>39600000</v>
      </c>
      <c r="D90" t="s">
        <v>576</v>
      </c>
      <c r="E90" s="17">
        <f t="shared" si="3"/>
        <v>11100000</v>
      </c>
    </row>
    <row r="91" spans="1:5">
      <c r="A91" s="17">
        <v>1889</v>
      </c>
      <c r="B91" t="s">
        <v>358</v>
      </c>
      <c r="C91" s="17">
        <f t="shared" si="2"/>
        <v>39900000</v>
      </c>
      <c r="D91" t="s">
        <v>576</v>
      </c>
      <c r="E91" s="17">
        <f t="shared" si="3"/>
        <v>11100000</v>
      </c>
    </row>
    <row r="92" spans="1:5">
      <c r="A92" s="17">
        <v>1890</v>
      </c>
      <c r="B92" t="s">
        <v>359</v>
      </c>
      <c r="C92" s="17">
        <f t="shared" si="2"/>
        <v>40300000</v>
      </c>
      <c r="D92" t="s">
        <v>576</v>
      </c>
      <c r="E92" s="17">
        <f t="shared" si="3"/>
        <v>11100000</v>
      </c>
    </row>
    <row r="93" spans="1:5">
      <c r="A93" s="17">
        <v>1891</v>
      </c>
      <c r="B93" t="s">
        <v>360</v>
      </c>
      <c r="C93" s="17">
        <f t="shared" si="2"/>
        <v>40700000</v>
      </c>
      <c r="D93" t="s">
        <v>577</v>
      </c>
      <c r="E93" s="17">
        <f t="shared" si="3"/>
        <v>11200000</v>
      </c>
    </row>
    <row r="94" spans="1:5">
      <c r="A94" s="17">
        <v>1892</v>
      </c>
      <c r="B94" t="s">
        <v>361</v>
      </c>
      <c r="C94" s="17">
        <f t="shared" si="2"/>
        <v>41100000</v>
      </c>
      <c r="D94" t="s">
        <v>577</v>
      </c>
      <c r="E94" s="17">
        <f t="shared" si="3"/>
        <v>11200000</v>
      </c>
    </row>
    <row r="95" spans="1:5">
      <c r="A95" s="17">
        <v>1893</v>
      </c>
      <c r="B95" t="s">
        <v>362</v>
      </c>
      <c r="C95" s="17">
        <f t="shared" si="2"/>
        <v>41500000</v>
      </c>
      <c r="D95" t="s">
        <v>577</v>
      </c>
      <c r="E95" s="17">
        <f t="shared" si="3"/>
        <v>11200000</v>
      </c>
    </row>
    <row r="96" spans="1:5">
      <c r="A96" s="17">
        <v>1894</v>
      </c>
      <c r="B96" t="s">
        <v>363</v>
      </c>
      <c r="C96" s="17">
        <f t="shared" si="2"/>
        <v>41900000</v>
      </c>
      <c r="D96" t="s">
        <v>578</v>
      </c>
      <c r="E96" s="17">
        <f t="shared" si="3"/>
        <v>11300000</v>
      </c>
    </row>
    <row r="97" spans="1:5">
      <c r="A97" s="17">
        <v>1895</v>
      </c>
      <c r="B97" t="s">
        <v>364</v>
      </c>
      <c r="C97" s="17">
        <f t="shared" si="2"/>
        <v>42300000</v>
      </c>
      <c r="D97" t="s">
        <v>578</v>
      </c>
      <c r="E97" s="17">
        <f t="shared" si="3"/>
        <v>11300000</v>
      </c>
    </row>
    <row r="98" spans="1:5">
      <c r="A98" s="17">
        <v>1896</v>
      </c>
      <c r="B98" t="s">
        <v>365</v>
      </c>
      <c r="C98" s="17">
        <f t="shared" si="2"/>
        <v>42700000</v>
      </c>
      <c r="D98" t="s">
        <v>578</v>
      </c>
      <c r="E98" s="17">
        <f t="shared" si="3"/>
        <v>11300000</v>
      </c>
    </row>
    <row r="99" spans="1:5">
      <c r="A99" s="17">
        <v>1897</v>
      </c>
      <c r="B99" t="s">
        <v>366</v>
      </c>
      <c r="C99" s="17">
        <f t="shared" si="2"/>
        <v>43100000</v>
      </c>
      <c r="D99" t="s">
        <v>579</v>
      </c>
      <c r="E99" s="17">
        <f t="shared" si="3"/>
        <v>11400000</v>
      </c>
    </row>
    <row r="100" spans="1:5">
      <c r="A100" s="17">
        <v>1898</v>
      </c>
      <c r="B100" t="s">
        <v>367</v>
      </c>
      <c r="C100" s="17">
        <f t="shared" si="2"/>
        <v>43500000</v>
      </c>
      <c r="D100" t="s">
        <v>579</v>
      </c>
      <c r="E100" s="17">
        <f t="shared" si="3"/>
        <v>11400000</v>
      </c>
    </row>
    <row r="101" spans="1:5">
      <c r="A101" s="17">
        <v>1899</v>
      </c>
      <c r="B101" t="s">
        <v>368</v>
      </c>
      <c r="C101" s="17">
        <f t="shared" si="2"/>
        <v>44000000</v>
      </c>
      <c r="D101" t="s">
        <v>580</v>
      </c>
      <c r="E101" s="17">
        <f t="shared" si="3"/>
        <v>11500000</v>
      </c>
    </row>
    <row r="102" spans="1:5">
      <c r="A102" s="17">
        <v>1900</v>
      </c>
      <c r="B102" t="s">
        <v>369</v>
      </c>
      <c r="C102" s="17">
        <f t="shared" si="2"/>
        <v>44400000</v>
      </c>
      <c r="D102" t="s">
        <v>581</v>
      </c>
      <c r="E102" s="17">
        <f t="shared" si="3"/>
        <v>11800000</v>
      </c>
    </row>
    <row r="103" spans="1:5">
      <c r="A103" s="17">
        <v>1901</v>
      </c>
      <c r="B103" t="s">
        <v>370</v>
      </c>
      <c r="C103" s="17">
        <f t="shared" si="2"/>
        <v>44900000</v>
      </c>
      <c r="D103" t="s">
        <v>582</v>
      </c>
      <c r="E103" s="17">
        <f t="shared" si="3"/>
        <v>12200000</v>
      </c>
    </row>
    <row r="104" spans="1:5">
      <c r="A104" s="17">
        <v>1902</v>
      </c>
      <c r="B104" t="s">
        <v>371</v>
      </c>
      <c r="C104" s="17">
        <f t="shared" si="2"/>
        <v>45400000</v>
      </c>
      <c r="D104" t="s">
        <v>583</v>
      </c>
      <c r="E104" s="17">
        <f t="shared" si="3"/>
        <v>12700000</v>
      </c>
    </row>
    <row r="105" spans="1:5">
      <c r="A105" s="17">
        <v>1903</v>
      </c>
      <c r="B105" t="s">
        <v>372</v>
      </c>
      <c r="C105" s="17">
        <f t="shared" si="2"/>
        <v>45900000</v>
      </c>
      <c r="D105" t="s">
        <v>584</v>
      </c>
      <c r="E105" s="17">
        <f t="shared" si="3"/>
        <v>13400000</v>
      </c>
    </row>
    <row r="106" spans="1:5">
      <c r="A106" s="17">
        <v>1904</v>
      </c>
      <c r="B106" t="s">
        <v>373</v>
      </c>
      <c r="C106" s="17">
        <f t="shared" si="2"/>
        <v>46500000</v>
      </c>
      <c r="D106" t="s">
        <v>585</v>
      </c>
      <c r="E106" s="17">
        <f t="shared" si="3"/>
        <v>14100000</v>
      </c>
    </row>
    <row r="107" spans="1:5">
      <c r="A107" s="17">
        <v>1905</v>
      </c>
      <c r="B107" t="s">
        <v>374</v>
      </c>
      <c r="C107" s="17">
        <f t="shared" si="2"/>
        <v>47000000</v>
      </c>
      <c r="D107" t="s">
        <v>586</v>
      </c>
      <c r="E107" s="17">
        <f t="shared" si="3"/>
        <v>14900000</v>
      </c>
    </row>
    <row r="108" spans="1:5">
      <c r="A108" s="17">
        <v>1906</v>
      </c>
      <c r="B108" t="s">
        <v>375</v>
      </c>
      <c r="C108" s="17">
        <f t="shared" si="2"/>
        <v>47600000</v>
      </c>
      <c r="D108" t="s">
        <v>587</v>
      </c>
      <c r="E108" s="17">
        <f t="shared" si="3"/>
        <v>15700000</v>
      </c>
    </row>
    <row r="109" spans="1:5">
      <c r="A109" s="17">
        <v>1907</v>
      </c>
      <c r="B109" t="s">
        <v>376</v>
      </c>
      <c r="C109" s="17">
        <f t="shared" si="2"/>
        <v>48100000</v>
      </c>
      <c r="D109" t="s">
        <v>588</v>
      </c>
      <c r="E109" s="17">
        <f t="shared" si="3"/>
        <v>16500000</v>
      </c>
    </row>
    <row r="110" spans="1:5">
      <c r="A110" s="17">
        <v>1908</v>
      </c>
      <c r="B110" t="s">
        <v>377</v>
      </c>
      <c r="C110" s="17">
        <f t="shared" si="2"/>
        <v>48700000</v>
      </c>
      <c r="D110" t="s">
        <v>589</v>
      </c>
      <c r="E110" s="17">
        <f t="shared" si="3"/>
        <v>17400000</v>
      </c>
    </row>
    <row r="111" spans="1:5">
      <c r="A111" s="17">
        <v>1909</v>
      </c>
      <c r="B111" t="s">
        <v>378</v>
      </c>
      <c r="C111" s="17">
        <f t="shared" si="2"/>
        <v>49300000</v>
      </c>
      <c r="D111" t="s">
        <v>590</v>
      </c>
      <c r="E111" s="17">
        <f t="shared" si="3"/>
        <v>18100000</v>
      </c>
    </row>
    <row r="112" spans="1:5">
      <c r="A112" s="17">
        <v>1910</v>
      </c>
      <c r="B112" t="s">
        <v>379</v>
      </c>
      <c r="C112" s="17">
        <f t="shared" si="2"/>
        <v>49900000</v>
      </c>
      <c r="D112" t="s">
        <v>591</v>
      </c>
      <c r="E112" s="17">
        <f t="shared" si="3"/>
        <v>18600000</v>
      </c>
    </row>
    <row r="113" spans="1:5">
      <c r="A113" s="17">
        <v>1911</v>
      </c>
      <c r="B113" t="s">
        <v>380</v>
      </c>
      <c r="C113" s="17">
        <f t="shared" si="2"/>
        <v>50500000</v>
      </c>
      <c r="D113" t="s">
        <v>592</v>
      </c>
      <c r="E113" s="17">
        <f t="shared" si="3"/>
        <v>18900000</v>
      </c>
    </row>
    <row r="114" spans="1:5">
      <c r="A114" s="17">
        <v>1912</v>
      </c>
      <c r="B114" t="s">
        <v>381</v>
      </c>
      <c r="C114" s="17">
        <f t="shared" si="2"/>
        <v>51100000</v>
      </c>
      <c r="D114" t="s">
        <v>593</v>
      </c>
      <c r="E114" s="17">
        <f t="shared" si="3"/>
        <v>19100000</v>
      </c>
    </row>
    <row r="115" spans="1:5">
      <c r="A115" s="17">
        <v>1913</v>
      </c>
      <c r="B115" t="s">
        <v>382</v>
      </c>
      <c r="C115" s="17">
        <f t="shared" si="2"/>
        <v>51700000</v>
      </c>
      <c r="D115" t="s">
        <v>594</v>
      </c>
      <c r="E115" s="17">
        <f t="shared" si="3"/>
        <v>19000000</v>
      </c>
    </row>
    <row r="116" spans="1:5">
      <c r="A116" s="17">
        <v>1914</v>
      </c>
      <c r="B116" t="s">
        <v>383</v>
      </c>
      <c r="C116" s="17">
        <f t="shared" si="2"/>
        <v>52300000</v>
      </c>
      <c r="D116" t="s">
        <v>592</v>
      </c>
      <c r="E116" s="17">
        <f t="shared" si="3"/>
        <v>18900000</v>
      </c>
    </row>
    <row r="117" spans="1:5">
      <c r="A117" s="17">
        <v>1915</v>
      </c>
      <c r="B117" t="s">
        <v>384</v>
      </c>
      <c r="C117" s="17">
        <f t="shared" si="2"/>
        <v>53000000</v>
      </c>
      <c r="D117" t="s">
        <v>595</v>
      </c>
      <c r="E117" s="17">
        <f t="shared" si="3"/>
        <v>18800000</v>
      </c>
    </row>
    <row r="118" spans="1:5">
      <c r="A118" s="17">
        <v>1916</v>
      </c>
      <c r="B118" t="s">
        <v>385</v>
      </c>
      <c r="C118" s="17">
        <f t="shared" si="2"/>
        <v>53600000</v>
      </c>
      <c r="D118" t="s">
        <v>596</v>
      </c>
      <c r="E118" s="17">
        <f t="shared" si="3"/>
        <v>18700000</v>
      </c>
    </row>
    <row r="119" spans="1:5">
      <c r="A119" s="17">
        <v>1917</v>
      </c>
      <c r="B119" t="s">
        <v>386</v>
      </c>
      <c r="C119" s="17">
        <f t="shared" si="2"/>
        <v>54300000</v>
      </c>
      <c r="D119" t="s">
        <v>591</v>
      </c>
      <c r="E119" s="17">
        <f t="shared" si="3"/>
        <v>18600000</v>
      </c>
    </row>
    <row r="120" spans="1:5">
      <c r="A120" s="17">
        <v>1918</v>
      </c>
      <c r="B120" t="s">
        <v>387</v>
      </c>
      <c r="C120" s="17">
        <f t="shared" si="2"/>
        <v>54900000</v>
      </c>
      <c r="D120" t="s">
        <v>591</v>
      </c>
      <c r="E120" s="17">
        <f t="shared" si="3"/>
        <v>18600000</v>
      </c>
    </row>
    <row r="121" spans="1:5">
      <c r="A121" s="17">
        <v>1919</v>
      </c>
      <c r="B121" t="s">
        <v>388</v>
      </c>
      <c r="C121" s="17">
        <f t="shared" si="2"/>
        <v>55600000</v>
      </c>
      <c r="D121" t="s">
        <v>597</v>
      </c>
      <c r="E121" s="17">
        <f t="shared" si="3"/>
        <v>18500000</v>
      </c>
    </row>
    <row r="122" spans="1:5">
      <c r="A122" s="17">
        <v>1920</v>
      </c>
      <c r="B122" t="s">
        <v>389</v>
      </c>
      <c r="C122" s="17">
        <f t="shared" si="2"/>
        <v>56300000</v>
      </c>
      <c r="D122" t="s">
        <v>598</v>
      </c>
      <c r="E122" s="17">
        <f t="shared" si="3"/>
        <v>18400000</v>
      </c>
    </row>
    <row r="123" spans="1:5">
      <c r="A123" s="17">
        <v>1921</v>
      </c>
      <c r="B123" t="s">
        <v>390</v>
      </c>
      <c r="C123" s="17">
        <f t="shared" si="2"/>
        <v>57100000</v>
      </c>
      <c r="D123" t="s">
        <v>599</v>
      </c>
      <c r="E123" s="17">
        <f t="shared" si="3"/>
        <v>18300000</v>
      </c>
    </row>
    <row r="124" spans="1:5">
      <c r="A124" s="17">
        <v>1922</v>
      </c>
      <c r="B124" t="s">
        <v>391</v>
      </c>
      <c r="C124" s="17">
        <f t="shared" si="2"/>
        <v>57900000</v>
      </c>
      <c r="D124" t="s">
        <v>600</v>
      </c>
      <c r="E124" s="17">
        <f t="shared" si="3"/>
        <v>18200000</v>
      </c>
    </row>
    <row r="125" spans="1:5">
      <c r="A125" s="17">
        <v>1923</v>
      </c>
      <c r="B125" t="s">
        <v>392</v>
      </c>
      <c r="C125" s="17">
        <f t="shared" si="2"/>
        <v>58700000</v>
      </c>
      <c r="D125" t="s">
        <v>590</v>
      </c>
      <c r="E125" s="17">
        <f t="shared" si="3"/>
        <v>18100000</v>
      </c>
    </row>
    <row r="126" spans="1:5">
      <c r="A126" s="17">
        <v>1924</v>
      </c>
      <c r="B126" t="s">
        <v>393</v>
      </c>
      <c r="C126" s="17">
        <f t="shared" si="2"/>
        <v>59500000</v>
      </c>
      <c r="D126" t="s">
        <v>590</v>
      </c>
      <c r="E126" s="17">
        <f t="shared" si="3"/>
        <v>18100000</v>
      </c>
    </row>
    <row r="127" spans="1:5">
      <c r="A127" s="17">
        <v>1925</v>
      </c>
      <c r="B127" t="s">
        <v>394</v>
      </c>
      <c r="C127" s="17">
        <f t="shared" si="2"/>
        <v>60300000</v>
      </c>
      <c r="D127" t="s">
        <v>601</v>
      </c>
      <c r="E127" s="17">
        <f t="shared" si="3"/>
        <v>18000000</v>
      </c>
    </row>
    <row r="128" spans="1:5">
      <c r="A128" s="17">
        <v>1926</v>
      </c>
      <c r="B128" t="s">
        <v>395</v>
      </c>
      <c r="C128" s="17">
        <f t="shared" si="2"/>
        <v>61200000</v>
      </c>
      <c r="D128" t="s">
        <v>602</v>
      </c>
      <c r="E128" s="17">
        <f t="shared" si="3"/>
        <v>17900000</v>
      </c>
    </row>
    <row r="129" spans="1:5">
      <c r="A129" s="17">
        <v>1927</v>
      </c>
      <c r="B129" t="s">
        <v>396</v>
      </c>
      <c r="C129" s="17">
        <f t="shared" si="2"/>
        <v>62100000</v>
      </c>
      <c r="D129" t="s">
        <v>603</v>
      </c>
      <c r="E129" s="17">
        <f t="shared" si="3"/>
        <v>17800000</v>
      </c>
    </row>
    <row r="130" spans="1:5">
      <c r="A130" s="17">
        <v>1928</v>
      </c>
      <c r="B130" t="s">
        <v>397</v>
      </c>
      <c r="C130" s="17">
        <f t="shared" si="2"/>
        <v>62900000</v>
      </c>
      <c r="D130" t="s">
        <v>603</v>
      </c>
      <c r="E130" s="17">
        <f t="shared" si="3"/>
        <v>17800000</v>
      </c>
    </row>
    <row r="131" spans="1:5">
      <c r="A131" s="17">
        <v>1929</v>
      </c>
      <c r="B131" t="s">
        <v>398</v>
      </c>
      <c r="C131" s="17">
        <f t="shared" si="2"/>
        <v>63800000</v>
      </c>
      <c r="D131" t="s">
        <v>604</v>
      </c>
      <c r="E131" s="17">
        <f t="shared" si="3"/>
        <v>17700000</v>
      </c>
    </row>
    <row r="132" spans="1:5">
      <c r="A132" s="17">
        <v>1930</v>
      </c>
      <c r="B132" t="s">
        <v>399</v>
      </c>
      <c r="C132" s="17">
        <f t="shared" ref="C132:C195" si="4">VALUE(SUBSTITUTE(B132,"M","")*1000000)</f>
        <v>64700000</v>
      </c>
      <c r="D132" t="s">
        <v>604</v>
      </c>
      <c r="E132" s="17">
        <f t="shared" ref="E132:E195" si="5">VALUE(SUBSTITUTE(D132,"M","")*1000000)</f>
        <v>17700000</v>
      </c>
    </row>
    <row r="133" spans="1:5">
      <c r="A133" s="17">
        <v>1931</v>
      </c>
      <c r="B133" t="s">
        <v>400</v>
      </c>
      <c r="C133" s="17">
        <f t="shared" si="4"/>
        <v>65500000</v>
      </c>
      <c r="D133" t="s">
        <v>603</v>
      </c>
      <c r="E133" s="17">
        <f t="shared" si="5"/>
        <v>17800000</v>
      </c>
    </row>
    <row r="134" spans="1:5">
      <c r="A134" s="17">
        <v>1932</v>
      </c>
      <c r="B134" t="s">
        <v>401</v>
      </c>
      <c r="C134" s="17">
        <f t="shared" si="4"/>
        <v>66400000.000000007</v>
      </c>
      <c r="D134" t="s">
        <v>603</v>
      </c>
      <c r="E134" s="17">
        <f t="shared" si="5"/>
        <v>17800000</v>
      </c>
    </row>
    <row r="135" spans="1:5">
      <c r="A135" s="17">
        <v>1933</v>
      </c>
      <c r="B135" t="s">
        <v>402</v>
      </c>
      <c r="C135" s="17">
        <f t="shared" si="4"/>
        <v>67200000</v>
      </c>
      <c r="D135" t="s">
        <v>601</v>
      </c>
      <c r="E135" s="17">
        <f t="shared" si="5"/>
        <v>18000000</v>
      </c>
    </row>
    <row r="136" spans="1:5">
      <c r="A136" s="17">
        <v>1934</v>
      </c>
      <c r="B136" t="s">
        <v>403</v>
      </c>
      <c r="C136" s="17">
        <f t="shared" si="4"/>
        <v>68100000</v>
      </c>
      <c r="D136" t="s">
        <v>590</v>
      </c>
      <c r="E136" s="17">
        <f t="shared" si="5"/>
        <v>18100000</v>
      </c>
    </row>
    <row r="137" spans="1:5">
      <c r="A137" s="17">
        <v>1935</v>
      </c>
      <c r="B137" t="s">
        <v>404</v>
      </c>
      <c r="C137" s="17">
        <f t="shared" si="4"/>
        <v>69000000</v>
      </c>
      <c r="D137" t="s">
        <v>600</v>
      </c>
      <c r="E137" s="17">
        <f t="shared" si="5"/>
        <v>18200000</v>
      </c>
    </row>
    <row r="138" spans="1:5">
      <c r="A138" s="17">
        <v>1936</v>
      </c>
      <c r="B138" t="s">
        <v>405</v>
      </c>
      <c r="C138" s="17">
        <f t="shared" si="4"/>
        <v>69900000</v>
      </c>
      <c r="D138" t="s">
        <v>599</v>
      </c>
      <c r="E138" s="17">
        <f t="shared" si="5"/>
        <v>18300000</v>
      </c>
    </row>
    <row r="139" spans="1:5">
      <c r="A139" s="17">
        <v>1937</v>
      </c>
      <c r="B139" t="s">
        <v>406</v>
      </c>
      <c r="C139" s="17">
        <f t="shared" si="4"/>
        <v>70800000</v>
      </c>
      <c r="D139" t="s">
        <v>597</v>
      </c>
      <c r="E139" s="17">
        <f t="shared" si="5"/>
        <v>18500000</v>
      </c>
    </row>
    <row r="140" spans="1:5">
      <c r="A140" s="17">
        <v>1938</v>
      </c>
      <c r="B140" t="s">
        <v>407</v>
      </c>
      <c r="C140" s="17">
        <f t="shared" si="4"/>
        <v>71700000</v>
      </c>
      <c r="D140" t="s">
        <v>591</v>
      </c>
      <c r="E140" s="17">
        <f t="shared" si="5"/>
        <v>18600000</v>
      </c>
    </row>
    <row r="141" spans="1:5">
      <c r="A141" s="17">
        <v>1939</v>
      </c>
      <c r="B141" t="s">
        <v>408</v>
      </c>
      <c r="C141" s="17">
        <f t="shared" si="4"/>
        <v>72600000</v>
      </c>
      <c r="D141" t="s">
        <v>595</v>
      </c>
      <c r="E141" s="17">
        <f t="shared" si="5"/>
        <v>18800000</v>
      </c>
    </row>
    <row r="142" spans="1:5">
      <c r="A142" s="17">
        <v>1940</v>
      </c>
      <c r="B142" t="s">
        <v>409</v>
      </c>
      <c r="C142" s="17">
        <f t="shared" si="4"/>
        <v>73600000</v>
      </c>
      <c r="D142" t="s">
        <v>593</v>
      </c>
      <c r="E142" s="17">
        <f t="shared" si="5"/>
        <v>19100000</v>
      </c>
    </row>
    <row r="143" spans="1:5">
      <c r="A143" s="17">
        <v>1941</v>
      </c>
      <c r="B143" t="s">
        <v>410</v>
      </c>
      <c r="C143" s="17">
        <f t="shared" si="4"/>
        <v>74600000</v>
      </c>
      <c r="D143" t="s">
        <v>605</v>
      </c>
      <c r="E143" s="17">
        <f t="shared" si="5"/>
        <v>19500000</v>
      </c>
    </row>
    <row r="144" spans="1:5">
      <c r="A144" s="17">
        <v>1942</v>
      </c>
      <c r="B144" t="s">
        <v>411</v>
      </c>
      <c r="C144" s="17">
        <f t="shared" si="4"/>
        <v>75600000</v>
      </c>
      <c r="D144" t="s">
        <v>606</v>
      </c>
      <c r="E144" s="17">
        <f t="shared" si="5"/>
        <v>20000000</v>
      </c>
    </row>
    <row r="145" spans="1:5">
      <c r="A145" s="17">
        <v>1943</v>
      </c>
      <c r="B145" t="s">
        <v>412</v>
      </c>
      <c r="C145" s="17">
        <f t="shared" si="4"/>
        <v>76700000</v>
      </c>
      <c r="D145" t="s">
        <v>607</v>
      </c>
      <c r="E145" s="17">
        <f t="shared" si="5"/>
        <v>20600000</v>
      </c>
    </row>
    <row r="146" spans="1:5">
      <c r="A146" s="17">
        <v>1944</v>
      </c>
      <c r="B146" t="s">
        <v>413</v>
      </c>
      <c r="C146" s="17">
        <f t="shared" si="4"/>
        <v>77700000</v>
      </c>
      <c r="D146" t="s">
        <v>608</v>
      </c>
      <c r="E146" s="17">
        <f t="shared" si="5"/>
        <v>21200000</v>
      </c>
    </row>
    <row r="147" spans="1:5">
      <c r="A147" s="17">
        <v>1945</v>
      </c>
      <c r="B147" t="s">
        <v>414</v>
      </c>
      <c r="C147" s="17">
        <f t="shared" si="4"/>
        <v>78800000</v>
      </c>
      <c r="D147" t="s">
        <v>609</v>
      </c>
      <c r="E147" s="17">
        <f t="shared" si="5"/>
        <v>21800000</v>
      </c>
    </row>
    <row r="148" spans="1:5">
      <c r="A148" s="17">
        <v>1946</v>
      </c>
      <c r="B148" t="s">
        <v>415</v>
      </c>
      <c r="C148" s="17">
        <f t="shared" si="4"/>
        <v>79900000</v>
      </c>
      <c r="D148" t="s">
        <v>610</v>
      </c>
      <c r="E148" s="17">
        <f t="shared" si="5"/>
        <v>22500000</v>
      </c>
    </row>
    <row r="149" spans="1:5">
      <c r="A149" s="17">
        <v>1947</v>
      </c>
      <c r="B149" t="s">
        <v>416</v>
      </c>
      <c r="C149" s="17">
        <f t="shared" si="4"/>
        <v>81000000</v>
      </c>
      <c r="D149" t="s">
        <v>611</v>
      </c>
      <c r="E149" s="17">
        <f t="shared" si="5"/>
        <v>23100000</v>
      </c>
    </row>
    <row r="150" spans="1:5">
      <c r="A150" s="17">
        <v>1948</v>
      </c>
      <c r="B150" t="s">
        <v>417</v>
      </c>
      <c r="C150" s="17">
        <f t="shared" si="4"/>
        <v>82200000</v>
      </c>
      <c r="D150" t="s">
        <v>612</v>
      </c>
      <c r="E150" s="17">
        <f t="shared" si="5"/>
        <v>23800000</v>
      </c>
    </row>
    <row r="151" spans="1:5">
      <c r="A151" s="17">
        <v>1949</v>
      </c>
      <c r="B151" t="s">
        <v>418</v>
      </c>
      <c r="C151" s="17">
        <f t="shared" si="4"/>
        <v>83300000</v>
      </c>
      <c r="D151" t="s">
        <v>613</v>
      </c>
      <c r="E151" s="17">
        <f t="shared" si="5"/>
        <v>24500000</v>
      </c>
    </row>
    <row r="152" spans="1:5">
      <c r="A152" s="17">
        <v>1950</v>
      </c>
      <c r="B152" t="s">
        <v>419</v>
      </c>
      <c r="C152" s="17">
        <f t="shared" si="4"/>
        <v>84400000</v>
      </c>
      <c r="D152" t="s">
        <v>614</v>
      </c>
      <c r="E152" s="17">
        <f t="shared" si="5"/>
        <v>25100000</v>
      </c>
    </row>
    <row r="153" spans="1:5">
      <c r="A153" s="17">
        <v>1951</v>
      </c>
      <c r="B153" t="s">
        <v>420</v>
      </c>
      <c r="C153" s="17">
        <f t="shared" si="4"/>
        <v>85700000</v>
      </c>
      <c r="D153" t="s">
        <v>615</v>
      </c>
      <c r="E153" s="17">
        <f t="shared" si="5"/>
        <v>25600000</v>
      </c>
    </row>
    <row r="154" spans="1:5">
      <c r="A154" s="17">
        <v>1952</v>
      </c>
      <c r="B154" t="s">
        <v>421</v>
      </c>
      <c r="C154" s="17">
        <f t="shared" si="4"/>
        <v>86900000</v>
      </c>
      <c r="D154" t="s">
        <v>616</v>
      </c>
      <c r="E154" s="17">
        <f t="shared" si="5"/>
        <v>26200000</v>
      </c>
    </row>
    <row r="155" spans="1:5">
      <c r="A155" s="17">
        <v>1953</v>
      </c>
      <c r="B155" t="s">
        <v>422</v>
      </c>
      <c r="C155" s="17">
        <f t="shared" si="4"/>
        <v>88100000</v>
      </c>
      <c r="D155" t="s">
        <v>617</v>
      </c>
      <c r="E155" s="17">
        <f t="shared" si="5"/>
        <v>26800000</v>
      </c>
    </row>
    <row r="156" spans="1:5">
      <c r="A156" s="17">
        <v>1954</v>
      </c>
      <c r="B156" t="s">
        <v>423</v>
      </c>
      <c r="C156" s="17">
        <f t="shared" si="4"/>
        <v>89100000</v>
      </c>
      <c r="D156" t="s">
        <v>618</v>
      </c>
      <c r="E156" s="17">
        <f t="shared" si="5"/>
        <v>27500000</v>
      </c>
    </row>
    <row r="157" spans="1:5">
      <c r="A157" s="17">
        <v>1955</v>
      </c>
      <c r="B157" t="s">
        <v>424</v>
      </c>
      <c r="C157" s="17">
        <f t="shared" si="4"/>
        <v>90100000</v>
      </c>
      <c r="D157" t="s">
        <v>290</v>
      </c>
      <c r="E157" s="17">
        <f t="shared" si="5"/>
        <v>28300000</v>
      </c>
    </row>
    <row r="158" spans="1:5">
      <c r="A158" s="17">
        <v>1956</v>
      </c>
      <c r="B158" t="s">
        <v>425</v>
      </c>
      <c r="C158" s="17">
        <f t="shared" si="4"/>
        <v>91000000</v>
      </c>
      <c r="D158" t="s">
        <v>295</v>
      </c>
      <c r="E158" s="17">
        <f t="shared" si="5"/>
        <v>29000000</v>
      </c>
    </row>
    <row r="159" spans="1:5">
      <c r="A159" s="17">
        <v>1957</v>
      </c>
      <c r="B159" t="s">
        <v>426</v>
      </c>
      <c r="C159" s="17">
        <f t="shared" si="4"/>
        <v>91800000</v>
      </c>
      <c r="D159" t="s">
        <v>301</v>
      </c>
      <c r="E159" s="17">
        <f t="shared" si="5"/>
        <v>29900000</v>
      </c>
    </row>
    <row r="160" spans="1:5">
      <c r="A160" s="17">
        <v>1958</v>
      </c>
      <c r="B160" t="s">
        <v>427</v>
      </c>
      <c r="C160" s="17">
        <f t="shared" si="4"/>
        <v>92700000</v>
      </c>
      <c r="D160" t="s">
        <v>307</v>
      </c>
      <c r="E160" s="17">
        <f t="shared" si="5"/>
        <v>30800000</v>
      </c>
    </row>
    <row r="161" spans="1:5">
      <c r="A161" s="17">
        <v>1959</v>
      </c>
      <c r="B161" t="s">
        <v>428</v>
      </c>
      <c r="C161" s="17">
        <f t="shared" si="4"/>
        <v>93600000</v>
      </c>
      <c r="D161" t="s">
        <v>317</v>
      </c>
      <c r="E161" s="17">
        <f t="shared" si="5"/>
        <v>31800000</v>
      </c>
    </row>
    <row r="162" spans="1:5">
      <c r="A162" s="17">
        <v>1960</v>
      </c>
      <c r="B162" t="s">
        <v>429</v>
      </c>
      <c r="C162" s="17">
        <f t="shared" si="4"/>
        <v>94500000</v>
      </c>
      <c r="D162" t="s">
        <v>325</v>
      </c>
      <c r="E162" s="17">
        <f t="shared" si="5"/>
        <v>32700000.000000004</v>
      </c>
    </row>
    <row r="163" spans="1:5">
      <c r="A163" s="17">
        <v>1961</v>
      </c>
      <c r="B163" t="s">
        <v>430</v>
      </c>
      <c r="C163" s="17">
        <f t="shared" si="4"/>
        <v>95400000</v>
      </c>
      <c r="D163" t="s">
        <v>332</v>
      </c>
      <c r="E163" s="17">
        <f t="shared" si="5"/>
        <v>33600000</v>
      </c>
    </row>
    <row r="164" spans="1:5">
      <c r="A164" s="17">
        <v>1962</v>
      </c>
      <c r="B164" t="s">
        <v>431</v>
      </c>
      <c r="C164" s="17">
        <f t="shared" si="4"/>
        <v>96300000</v>
      </c>
      <c r="D164" t="s">
        <v>619</v>
      </c>
      <c r="E164" s="17">
        <f t="shared" si="5"/>
        <v>34500000</v>
      </c>
    </row>
    <row r="165" spans="1:5">
      <c r="A165" s="17">
        <v>1963</v>
      </c>
      <c r="B165" t="s">
        <v>432</v>
      </c>
      <c r="C165" s="17">
        <f t="shared" si="4"/>
        <v>97200000</v>
      </c>
      <c r="D165" t="s">
        <v>343</v>
      </c>
      <c r="E165" s="17">
        <f t="shared" si="5"/>
        <v>35500000</v>
      </c>
    </row>
    <row r="166" spans="1:5">
      <c r="A166" s="17">
        <v>1964</v>
      </c>
      <c r="B166" t="s">
        <v>433</v>
      </c>
      <c r="C166" s="17">
        <f t="shared" si="4"/>
        <v>98300000</v>
      </c>
      <c r="D166" t="s">
        <v>620</v>
      </c>
      <c r="E166" s="17">
        <f t="shared" si="5"/>
        <v>36500000</v>
      </c>
    </row>
    <row r="167" spans="1:5">
      <c r="A167" s="17">
        <v>1965</v>
      </c>
      <c r="B167" t="s">
        <v>434</v>
      </c>
      <c r="C167" s="17">
        <f t="shared" si="4"/>
        <v>99500000</v>
      </c>
      <c r="D167" t="s">
        <v>621</v>
      </c>
      <c r="E167" s="17">
        <f t="shared" si="5"/>
        <v>37500000</v>
      </c>
    </row>
    <row r="168" spans="1:5">
      <c r="A168" s="17">
        <v>1966</v>
      </c>
      <c r="B168" t="s">
        <v>435</v>
      </c>
      <c r="C168" s="17">
        <f t="shared" si="4"/>
        <v>100000000</v>
      </c>
      <c r="D168" t="s">
        <v>622</v>
      </c>
      <c r="E168" s="17">
        <f t="shared" si="5"/>
        <v>38400000</v>
      </c>
    </row>
    <row r="169" spans="1:5">
      <c r="A169" s="17">
        <v>1967</v>
      </c>
      <c r="B169" t="s">
        <v>436</v>
      </c>
      <c r="C169" s="17">
        <f t="shared" si="4"/>
        <v>102000000</v>
      </c>
      <c r="D169" t="s">
        <v>623</v>
      </c>
      <c r="E169" s="17">
        <f t="shared" si="5"/>
        <v>39300000</v>
      </c>
    </row>
    <row r="170" spans="1:5">
      <c r="A170" s="17">
        <v>1968</v>
      </c>
      <c r="B170" t="s">
        <v>437</v>
      </c>
      <c r="C170" s="17">
        <f t="shared" si="4"/>
        <v>103000000</v>
      </c>
      <c r="D170" t="s">
        <v>624</v>
      </c>
      <c r="E170" s="17">
        <f t="shared" si="5"/>
        <v>40100000</v>
      </c>
    </row>
    <row r="171" spans="1:5">
      <c r="A171" s="17">
        <v>1969</v>
      </c>
      <c r="B171" t="s">
        <v>438</v>
      </c>
      <c r="C171" s="17">
        <f t="shared" si="4"/>
        <v>104000000</v>
      </c>
      <c r="D171" t="s">
        <v>625</v>
      </c>
      <c r="E171" s="17">
        <f t="shared" si="5"/>
        <v>41000000</v>
      </c>
    </row>
    <row r="172" spans="1:5">
      <c r="A172" s="17">
        <v>1970</v>
      </c>
      <c r="B172" t="s">
        <v>439</v>
      </c>
      <c r="C172" s="17">
        <f t="shared" si="4"/>
        <v>105000000</v>
      </c>
      <c r="D172" t="s">
        <v>363</v>
      </c>
      <c r="E172" s="17">
        <f t="shared" si="5"/>
        <v>41900000</v>
      </c>
    </row>
    <row r="173" spans="1:5">
      <c r="A173" s="17">
        <v>1971</v>
      </c>
      <c r="B173" t="s">
        <v>440</v>
      </c>
      <c r="C173" s="17">
        <f t="shared" si="4"/>
        <v>107000000</v>
      </c>
      <c r="D173" t="s">
        <v>626</v>
      </c>
      <c r="E173" s="17">
        <f t="shared" si="5"/>
        <v>42900000</v>
      </c>
    </row>
    <row r="174" spans="1:5">
      <c r="A174" s="17">
        <v>1972</v>
      </c>
      <c r="B174" t="s">
        <v>441</v>
      </c>
      <c r="C174" s="17">
        <f t="shared" si="4"/>
        <v>108000000</v>
      </c>
      <c r="D174" t="s">
        <v>627</v>
      </c>
      <c r="E174" s="17">
        <f t="shared" si="5"/>
        <v>43900000</v>
      </c>
    </row>
    <row r="175" spans="1:5">
      <c r="A175" s="17">
        <v>1973</v>
      </c>
      <c r="B175" t="s">
        <v>442</v>
      </c>
      <c r="C175" s="17">
        <f t="shared" si="4"/>
        <v>110000000</v>
      </c>
      <c r="D175" t="s">
        <v>370</v>
      </c>
      <c r="E175" s="17">
        <f t="shared" si="5"/>
        <v>44900000</v>
      </c>
    </row>
    <row r="176" spans="1:5">
      <c r="A176" s="17">
        <v>1974</v>
      </c>
      <c r="B176" t="s">
        <v>443</v>
      </c>
      <c r="C176" s="17">
        <f t="shared" si="4"/>
        <v>111000000</v>
      </c>
      <c r="D176" t="s">
        <v>372</v>
      </c>
      <c r="E176" s="17">
        <f t="shared" si="5"/>
        <v>45900000</v>
      </c>
    </row>
    <row r="177" spans="1:5">
      <c r="A177" s="17">
        <v>1975</v>
      </c>
      <c r="B177" t="s">
        <v>444</v>
      </c>
      <c r="C177" s="17">
        <f t="shared" si="4"/>
        <v>112000000</v>
      </c>
      <c r="D177" t="s">
        <v>374</v>
      </c>
      <c r="E177" s="17">
        <f t="shared" si="5"/>
        <v>47000000</v>
      </c>
    </row>
    <row r="178" spans="1:5">
      <c r="A178" s="17">
        <v>1976</v>
      </c>
      <c r="B178" t="s">
        <v>445</v>
      </c>
      <c r="C178" s="17">
        <f t="shared" si="4"/>
        <v>114000000</v>
      </c>
      <c r="D178" t="s">
        <v>628</v>
      </c>
      <c r="E178" s="17">
        <f t="shared" si="5"/>
        <v>48200000</v>
      </c>
    </row>
    <row r="179" spans="1:5">
      <c r="A179" s="17">
        <v>1977</v>
      </c>
      <c r="B179" t="s">
        <v>446</v>
      </c>
      <c r="C179" s="17">
        <f t="shared" si="4"/>
        <v>115000000</v>
      </c>
      <c r="D179" t="s">
        <v>629</v>
      </c>
      <c r="E179" s="17">
        <f t="shared" si="5"/>
        <v>49400000</v>
      </c>
    </row>
    <row r="180" spans="1:5">
      <c r="A180" s="17">
        <v>1978</v>
      </c>
      <c r="B180" t="s">
        <v>447</v>
      </c>
      <c r="C180" s="17">
        <f t="shared" si="4"/>
        <v>116000000</v>
      </c>
      <c r="D180" t="s">
        <v>630</v>
      </c>
      <c r="E180" s="17">
        <f t="shared" si="5"/>
        <v>50700000</v>
      </c>
    </row>
    <row r="181" spans="1:5">
      <c r="A181" s="17">
        <v>1979</v>
      </c>
      <c r="B181" t="s">
        <v>448</v>
      </c>
      <c r="C181" s="17">
        <f t="shared" si="4"/>
        <v>117000000</v>
      </c>
      <c r="D181" t="s">
        <v>631</v>
      </c>
      <c r="E181" s="17">
        <f t="shared" si="5"/>
        <v>51800000</v>
      </c>
    </row>
    <row r="182" spans="1:5">
      <c r="A182" s="17">
        <v>1980</v>
      </c>
      <c r="B182" t="s">
        <v>449</v>
      </c>
      <c r="C182" s="17">
        <f t="shared" si="4"/>
        <v>118000000</v>
      </c>
      <c r="D182" t="s">
        <v>384</v>
      </c>
      <c r="E182" s="17">
        <f t="shared" si="5"/>
        <v>53000000</v>
      </c>
    </row>
    <row r="183" spans="1:5">
      <c r="A183" s="17">
        <v>1981</v>
      </c>
      <c r="B183" t="s">
        <v>449</v>
      </c>
      <c r="C183" s="17">
        <f t="shared" si="4"/>
        <v>118000000</v>
      </c>
      <c r="D183" t="s">
        <v>386</v>
      </c>
      <c r="E183" s="17">
        <f t="shared" si="5"/>
        <v>54300000</v>
      </c>
    </row>
    <row r="184" spans="1:5">
      <c r="A184" s="17">
        <v>1982</v>
      </c>
      <c r="B184" t="s">
        <v>450</v>
      </c>
      <c r="C184" s="17">
        <f t="shared" si="4"/>
        <v>119000000</v>
      </c>
      <c r="D184" t="s">
        <v>388</v>
      </c>
      <c r="E184" s="17">
        <f t="shared" si="5"/>
        <v>55600000</v>
      </c>
    </row>
    <row r="185" spans="1:5">
      <c r="A185" s="17">
        <v>1983</v>
      </c>
      <c r="B185" t="s">
        <v>451</v>
      </c>
      <c r="C185" s="17">
        <f t="shared" si="4"/>
        <v>120000000</v>
      </c>
      <c r="D185" t="s">
        <v>632</v>
      </c>
      <c r="E185" s="17">
        <f t="shared" si="5"/>
        <v>57000000</v>
      </c>
    </row>
    <row r="186" spans="1:5">
      <c r="A186" s="17">
        <v>1984</v>
      </c>
      <c r="B186" t="s">
        <v>451</v>
      </c>
      <c r="C186" s="17">
        <f t="shared" si="4"/>
        <v>120000000</v>
      </c>
      <c r="D186" t="s">
        <v>633</v>
      </c>
      <c r="E186" s="17">
        <f t="shared" si="5"/>
        <v>58400000</v>
      </c>
    </row>
    <row r="187" spans="1:5">
      <c r="A187" s="17">
        <v>1985</v>
      </c>
      <c r="B187" t="s">
        <v>452</v>
      </c>
      <c r="C187" s="17">
        <f t="shared" si="4"/>
        <v>121000000</v>
      </c>
      <c r="D187" t="s">
        <v>634</v>
      </c>
      <c r="E187" s="17">
        <f t="shared" si="5"/>
        <v>59800000</v>
      </c>
    </row>
    <row r="188" spans="1:5">
      <c r="A188" s="17">
        <v>1986</v>
      </c>
      <c r="B188" t="s">
        <v>453</v>
      </c>
      <c r="C188" s="17">
        <f t="shared" si="4"/>
        <v>122000000</v>
      </c>
      <c r="D188" t="s">
        <v>395</v>
      </c>
      <c r="E188" s="17">
        <f t="shared" si="5"/>
        <v>61200000</v>
      </c>
    </row>
    <row r="189" spans="1:5">
      <c r="A189" s="17">
        <v>1987</v>
      </c>
      <c r="B189" t="s">
        <v>453</v>
      </c>
      <c r="C189" s="17">
        <f t="shared" si="4"/>
        <v>122000000</v>
      </c>
      <c r="D189" t="s">
        <v>635</v>
      </c>
      <c r="E189" s="17">
        <f t="shared" si="5"/>
        <v>62600000</v>
      </c>
    </row>
    <row r="190" spans="1:5">
      <c r="A190" s="17">
        <v>1988</v>
      </c>
      <c r="B190" t="s">
        <v>454</v>
      </c>
      <c r="C190" s="17">
        <f t="shared" si="4"/>
        <v>123000000</v>
      </c>
      <c r="D190" t="s">
        <v>636</v>
      </c>
      <c r="E190" s="17">
        <f t="shared" si="5"/>
        <v>64000000</v>
      </c>
    </row>
    <row r="191" spans="1:5">
      <c r="A191" s="17">
        <v>1989</v>
      </c>
      <c r="B191" t="s">
        <v>454</v>
      </c>
      <c r="C191" s="17">
        <f t="shared" si="4"/>
        <v>123000000</v>
      </c>
      <c r="D191" t="s">
        <v>400</v>
      </c>
      <c r="E191" s="17">
        <f t="shared" si="5"/>
        <v>65500000</v>
      </c>
    </row>
    <row r="192" spans="1:5">
      <c r="A192" s="17">
        <v>1990</v>
      </c>
      <c r="B192" t="s">
        <v>455</v>
      </c>
      <c r="C192" s="17">
        <f t="shared" si="4"/>
        <v>124000000</v>
      </c>
      <c r="D192" t="s">
        <v>637</v>
      </c>
      <c r="E192" s="17">
        <f t="shared" si="5"/>
        <v>66900000.000000007</v>
      </c>
    </row>
    <row r="193" spans="1:5">
      <c r="A193" s="17">
        <v>1991</v>
      </c>
      <c r="B193" t="s">
        <v>455</v>
      </c>
      <c r="C193" s="17">
        <f t="shared" si="4"/>
        <v>124000000</v>
      </c>
      <c r="D193" t="s">
        <v>638</v>
      </c>
      <c r="E193" s="17">
        <f t="shared" si="5"/>
        <v>68400000</v>
      </c>
    </row>
    <row r="194" spans="1:5">
      <c r="A194" s="17">
        <v>1992</v>
      </c>
      <c r="B194" t="s">
        <v>455</v>
      </c>
      <c r="C194" s="17">
        <f t="shared" si="4"/>
        <v>124000000</v>
      </c>
      <c r="D194" t="s">
        <v>639</v>
      </c>
      <c r="E194" s="17">
        <f t="shared" si="5"/>
        <v>69800000</v>
      </c>
    </row>
    <row r="195" spans="1:5">
      <c r="A195" s="17">
        <v>1993</v>
      </c>
      <c r="B195" t="s">
        <v>456</v>
      </c>
      <c r="C195" s="17">
        <f t="shared" si="4"/>
        <v>125000000</v>
      </c>
      <c r="D195" t="s">
        <v>640</v>
      </c>
      <c r="E195" s="17">
        <f t="shared" si="5"/>
        <v>71200000</v>
      </c>
    </row>
    <row r="196" spans="1:5">
      <c r="A196" s="17">
        <v>1994</v>
      </c>
      <c r="B196" t="s">
        <v>456</v>
      </c>
      <c r="C196" s="17">
        <f t="shared" ref="C196:C259" si="6">VALUE(SUBSTITUTE(B196,"M","")*1000000)</f>
        <v>125000000</v>
      </c>
      <c r="D196" t="s">
        <v>641</v>
      </c>
      <c r="E196" s="17">
        <f t="shared" ref="E196:E259" si="7">VALUE(SUBSTITUTE(D196,"M","")*1000000)</f>
        <v>72500000</v>
      </c>
    </row>
    <row r="197" spans="1:5">
      <c r="A197" s="17">
        <v>1995</v>
      </c>
      <c r="B197" t="s">
        <v>456</v>
      </c>
      <c r="C197" s="17">
        <f t="shared" si="6"/>
        <v>125000000</v>
      </c>
      <c r="D197" t="s">
        <v>642</v>
      </c>
      <c r="E197" s="17">
        <f t="shared" si="7"/>
        <v>73800000</v>
      </c>
    </row>
    <row r="198" spans="1:5">
      <c r="A198" s="17">
        <v>1996</v>
      </c>
      <c r="B198" t="s">
        <v>457</v>
      </c>
      <c r="C198" s="17">
        <f t="shared" si="6"/>
        <v>126000000</v>
      </c>
      <c r="D198" t="s">
        <v>501</v>
      </c>
      <c r="E198" s="17">
        <f t="shared" si="7"/>
        <v>74900000</v>
      </c>
    </row>
    <row r="199" spans="1:5">
      <c r="A199" s="17">
        <v>1997</v>
      </c>
      <c r="B199" t="s">
        <v>457</v>
      </c>
      <c r="C199" s="17">
        <f t="shared" si="6"/>
        <v>126000000</v>
      </c>
      <c r="D199" t="s">
        <v>643</v>
      </c>
      <c r="E199" s="17">
        <f t="shared" si="7"/>
        <v>76100000</v>
      </c>
    </row>
    <row r="200" spans="1:5">
      <c r="A200" s="17">
        <v>1998</v>
      </c>
      <c r="B200" t="s">
        <v>457</v>
      </c>
      <c r="C200" s="17">
        <f t="shared" si="6"/>
        <v>126000000</v>
      </c>
      <c r="D200" t="s">
        <v>496</v>
      </c>
      <c r="E200" s="17">
        <f t="shared" si="7"/>
        <v>77100000</v>
      </c>
    </row>
    <row r="201" spans="1:5">
      <c r="A201" s="17">
        <v>1999</v>
      </c>
      <c r="B201" t="s">
        <v>458</v>
      </c>
      <c r="C201" s="17">
        <f t="shared" si="6"/>
        <v>127000000</v>
      </c>
      <c r="D201" t="s">
        <v>644</v>
      </c>
      <c r="E201" s="17">
        <f t="shared" si="7"/>
        <v>78100000</v>
      </c>
    </row>
    <row r="202" spans="1:5">
      <c r="A202" s="17">
        <v>2000</v>
      </c>
      <c r="B202" t="s">
        <v>458</v>
      </c>
      <c r="C202" s="17">
        <f t="shared" si="6"/>
        <v>127000000</v>
      </c>
      <c r="D202" t="s">
        <v>645</v>
      </c>
      <c r="E202" s="17">
        <f t="shared" si="7"/>
        <v>79000000</v>
      </c>
    </row>
    <row r="203" spans="1:5">
      <c r="A203" s="17">
        <v>2001</v>
      </c>
      <c r="B203" t="s">
        <v>458</v>
      </c>
      <c r="C203" s="17">
        <f t="shared" si="6"/>
        <v>127000000</v>
      </c>
      <c r="D203" t="s">
        <v>490</v>
      </c>
      <c r="E203" s="17">
        <f t="shared" si="7"/>
        <v>79800000</v>
      </c>
    </row>
    <row r="204" spans="1:5">
      <c r="A204" s="17">
        <v>2002</v>
      </c>
      <c r="B204" t="s">
        <v>458</v>
      </c>
      <c r="C204" s="17">
        <f t="shared" si="6"/>
        <v>127000000</v>
      </c>
      <c r="D204" t="s">
        <v>646</v>
      </c>
      <c r="E204" s="17">
        <f t="shared" si="7"/>
        <v>80600000</v>
      </c>
    </row>
    <row r="205" spans="1:5">
      <c r="A205" s="17">
        <v>2003</v>
      </c>
      <c r="B205" t="s">
        <v>459</v>
      </c>
      <c r="C205" s="17">
        <f t="shared" si="6"/>
        <v>128000000</v>
      </c>
      <c r="D205" t="s">
        <v>647</v>
      </c>
      <c r="E205" s="17">
        <f t="shared" si="7"/>
        <v>81500000</v>
      </c>
    </row>
    <row r="206" spans="1:5">
      <c r="A206" s="17">
        <v>2004</v>
      </c>
      <c r="B206" t="s">
        <v>459</v>
      </c>
      <c r="C206" s="17">
        <f t="shared" si="6"/>
        <v>128000000</v>
      </c>
      <c r="D206" t="s">
        <v>485</v>
      </c>
      <c r="E206" s="17">
        <f t="shared" si="7"/>
        <v>82300000</v>
      </c>
    </row>
    <row r="207" spans="1:5">
      <c r="A207" s="17">
        <v>2005</v>
      </c>
      <c r="B207" t="s">
        <v>459</v>
      </c>
      <c r="C207" s="17">
        <f t="shared" si="6"/>
        <v>128000000</v>
      </c>
      <c r="D207" t="s">
        <v>648</v>
      </c>
      <c r="E207" s="17">
        <f t="shared" si="7"/>
        <v>83100000</v>
      </c>
    </row>
    <row r="208" spans="1:5">
      <c r="A208" s="17">
        <v>2006</v>
      </c>
      <c r="B208" t="s">
        <v>459</v>
      </c>
      <c r="C208" s="17">
        <f t="shared" si="6"/>
        <v>128000000</v>
      </c>
      <c r="D208" t="s">
        <v>649</v>
      </c>
      <c r="E208" s="17">
        <f t="shared" si="7"/>
        <v>84000000</v>
      </c>
    </row>
    <row r="209" spans="1:5">
      <c r="A209" s="17">
        <v>2007</v>
      </c>
      <c r="B209" t="s">
        <v>459</v>
      </c>
      <c r="C209" s="17">
        <f t="shared" si="6"/>
        <v>128000000</v>
      </c>
      <c r="D209" t="s">
        <v>650</v>
      </c>
      <c r="E209" s="17">
        <f t="shared" si="7"/>
        <v>84800000</v>
      </c>
    </row>
    <row r="210" spans="1:5">
      <c r="A210" s="17">
        <v>2008</v>
      </c>
      <c r="B210" t="s">
        <v>459</v>
      </c>
      <c r="C210" s="17">
        <f t="shared" si="6"/>
        <v>128000000</v>
      </c>
      <c r="D210" t="s">
        <v>651</v>
      </c>
      <c r="E210" s="17">
        <f t="shared" si="7"/>
        <v>85600000</v>
      </c>
    </row>
    <row r="211" spans="1:5">
      <c r="A211" s="17">
        <v>2009</v>
      </c>
      <c r="B211" t="s">
        <v>459</v>
      </c>
      <c r="C211" s="17">
        <f t="shared" si="6"/>
        <v>128000000</v>
      </c>
      <c r="D211" t="s">
        <v>652</v>
      </c>
      <c r="E211" s="17">
        <f t="shared" si="7"/>
        <v>86500000</v>
      </c>
    </row>
    <row r="212" spans="1:5">
      <c r="A212" s="17">
        <v>2010</v>
      </c>
      <c r="B212" t="s">
        <v>459</v>
      </c>
      <c r="C212" s="17">
        <f t="shared" si="6"/>
        <v>128000000</v>
      </c>
      <c r="D212" t="s">
        <v>653</v>
      </c>
      <c r="E212" s="17">
        <f t="shared" si="7"/>
        <v>87400000</v>
      </c>
    </row>
    <row r="213" spans="1:5">
      <c r="A213" s="17">
        <v>2011</v>
      </c>
      <c r="B213" t="s">
        <v>459</v>
      </c>
      <c r="C213" s="17">
        <f t="shared" si="6"/>
        <v>128000000</v>
      </c>
      <c r="D213" t="s">
        <v>654</v>
      </c>
      <c r="E213" s="17">
        <f t="shared" si="7"/>
        <v>88300000</v>
      </c>
    </row>
    <row r="214" spans="1:5">
      <c r="A214" s="17">
        <v>2012</v>
      </c>
      <c r="B214" t="s">
        <v>459</v>
      </c>
      <c r="C214" s="17">
        <f t="shared" si="6"/>
        <v>128000000</v>
      </c>
      <c r="D214" t="s">
        <v>655</v>
      </c>
      <c r="E214" s="17">
        <f t="shared" si="7"/>
        <v>89300000</v>
      </c>
    </row>
    <row r="215" spans="1:5">
      <c r="A215" s="17">
        <v>2013</v>
      </c>
      <c r="B215" t="s">
        <v>459</v>
      </c>
      <c r="C215" s="17">
        <f t="shared" si="6"/>
        <v>128000000</v>
      </c>
      <c r="D215" t="s">
        <v>656</v>
      </c>
      <c r="E215" s="17">
        <f t="shared" si="7"/>
        <v>90300000</v>
      </c>
    </row>
    <row r="216" spans="1:5">
      <c r="A216" s="17">
        <v>2014</v>
      </c>
      <c r="B216" t="s">
        <v>458</v>
      </c>
      <c r="C216" s="17">
        <f t="shared" si="6"/>
        <v>127000000</v>
      </c>
      <c r="D216" t="s">
        <v>657</v>
      </c>
      <c r="E216" s="17">
        <f t="shared" si="7"/>
        <v>91200000</v>
      </c>
    </row>
    <row r="217" spans="1:5">
      <c r="A217" s="17">
        <v>2015</v>
      </c>
      <c r="B217" t="s">
        <v>458</v>
      </c>
      <c r="C217" s="17">
        <f t="shared" si="6"/>
        <v>127000000</v>
      </c>
      <c r="D217" t="s">
        <v>658</v>
      </c>
      <c r="E217" s="17">
        <f t="shared" si="7"/>
        <v>92200000</v>
      </c>
    </row>
    <row r="218" spans="1:5">
      <c r="A218" s="17">
        <v>2016</v>
      </c>
      <c r="B218" t="s">
        <v>458</v>
      </c>
      <c r="C218" s="17">
        <f t="shared" si="6"/>
        <v>127000000</v>
      </c>
      <c r="D218" t="s">
        <v>659</v>
      </c>
      <c r="E218" s="17">
        <f t="shared" si="7"/>
        <v>93100000</v>
      </c>
    </row>
    <row r="219" spans="1:5">
      <c r="A219" s="17">
        <v>2017</v>
      </c>
      <c r="B219" t="s">
        <v>458</v>
      </c>
      <c r="C219" s="17">
        <f t="shared" si="6"/>
        <v>127000000</v>
      </c>
      <c r="D219" t="s">
        <v>660</v>
      </c>
      <c r="E219" s="17">
        <f t="shared" si="7"/>
        <v>94000000</v>
      </c>
    </row>
    <row r="220" spans="1:5">
      <c r="A220" s="17">
        <v>2018</v>
      </c>
      <c r="B220" t="s">
        <v>457</v>
      </c>
      <c r="C220" s="17">
        <f t="shared" si="6"/>
        <v>126000000</v>
      </c>
      <c r="D220" t="s">
        <v>661</v>
      </c>
      <c r="E220" s="17">
        <f t="shared" si="7"/>
        <v>94900000</v>
      </c>
    </row>
    <row r="221" spans="1:5">
      <c r="A221" s="17">
        <v>2019</v>
      </c>
      <c r="B221" t="s">
        <v>457</v>
      </c>
      <c r="C221" s="17">
        <f t="shared" si="6"/>
        <v>126000000</v>
      </c>
      <c r="D221" t="s">
        <v>662</v>
      </c>
      <c r="E221" s="17">
        <f t="shared" si="7"/>
        <v>95800000</v>
      </c>
    </row>
    <row r="222" spans="1:5">
      <c r="A222" s="17">
        <v>2020</v>
      </c>
      <c r="B222" t="s">
        <v>456</v>
      </c>
      <c r="C222" s="17">
        <f t="shared" si="6"/>
        <v>125000000</v>
      </c>
      <c r="D222" t="s">
        <v>467</v>
      </c>
      <c r="E222" s="17">
        <f t="shared" si="7"/>
        <v>96600000</v>
      </c>
    </row>
    <row r="223" spans="1:5">
      <c r="A223" s="17">
        <v>2021</v>
      </c>
      <c r="B223" t="s">
        <v>456</v>
      </c>
      <c r="C223" s="17">
        <f t="shared" si="6"/>
        <v>125000000</v>
      </c>
      <c r="D223" t="s">
        <v>663</v>
      </c>
      <c r="E223" s="17">
        <f t="shared" si="7"/>
        <v>97500000</v>
      </c>
    </row>
    <row r="224" spans="1:5">
      <c r="A224" s="17">
        <v>2022</v>
      </c>
      <c r="B224" t="s">
        <v>455</v>
      </c>
      <c r="C224" s="17">
        <f t="shared" si="6"/>
        <v>124000000</v>
      </c>
      <c r="D224" t="s">
        <v>664</v>
      </c>
      <c r="E224" s="17">
        <f t="shared" si="7"/>
        <v>98200000</v>
      </c>
    </row>
    <row r="225" spans="1:5">
      <c r="A225" s="17">
        <v>2023</v>
      </c>
      <c r="B225" t="s">
        <v>454</v>
      </c>
      <c r="C225" s="17">
        <f t="shared" si="6"/>
        <v>123000000</v>
      </c>
      <c r="D225" t="s">
        <v>665</v>
      </c>
      <c r="E225" s="17">
        <f t="shared" si="7"/>
        <v>98900000</v>
      </c>
    </row>
    <row r="226" spans="1:5">
      <c r="A226" s="17">
        <v>2024</v>
      </c>
      <c r="B226" t="s">
        <v>454</v>
      </c>
      <c r="C226" s="17">
        <f t="shared" si="6"/>
        <v>123000000</v>
      </c>
      <c r="D226" t="s">
        <v>434</v>
      </c>
      <c r="E226" s="17">
        <f t="shared" si="7"/>
        <v>99500000</v>
      </c>
    </row>
    <row r="227" spans="1:5">
      <c r="A227" s="17">
        <v>2025</v>
      </c>
      <c r="B227" t="s">
        <v>453</v>
      </c>
      <c r="C227" s="17">
        <f t="shared" si="6"/>
        <v>122000000</v>
      </c>
      <c r="D227" t="s">
        <v>435</v>
      </c>
      <c r="E227" s="17">
        <f t="shared" si="7"/>
        <v>100000000</v>
      </c>
    </row>
    <row r="228" spans="1:5">
      <c r="A228" s="17">
        <v>2026</v>
      </c>
      <c r="B228" t="s">
        <v>452</v>
      </c>
      <c r="C228" s="17">
        <f t="shared" si="6"/>
        <v>121000000</v>
      </c>
      <c r="D228" t="s">
        <v>463</v>
      </c>
      <c r="E228" s="17">
        <f t="shared" si="7"/>
        <v>101000000</v>
      </c>
    </row>
    <row r="229" spans="1:5">
      <c r="A229" s="17">
        <v>2027</v>
      </c>
      <c r="B229" t="s">
        <v>452</v>
      </c>
      <c r="C229" s="17">
        <f t="shared" si="6"/>
        <v>121000000</v>
      </c>
      <c r="D229" t="s">
        <v>463</v>
      </c>
      <c r="E229" s="17">
        <f t="shared" si="7"/>
        <v>101000000</v>
      </c>
    </row>
    <row r="230" spans="1:5">
      <c r="A230" s="17">
        <v>2028</v>
      </c>
      <c r="B230" t="s">
        <v>451</v>
      </c>
      <c r="C230" s="17">
        <f t="shared" si="6"/>
        <v>120000000</v>
      </c>
      <c r="D230" t="s">
        <v>436</v>
      </c>
      <c r="E230" s="17">
        <f t="shared" si="7"/>
        <v>102000000</v>
      </c>
    </row>
    <row r="231" spans="1:5">
      <c r="A231" s="17">
        <v>2029</v>
      </c>
      <c r="B231" t="s">
        <v>450</v>
      </c>
      <c r="C231" s="17">
        <f t="shared" si="6"/>
        <v>119000000</v>
      </c>
      <c r="D231" t="s">
        <v>436</v>
      </c>
      <c r="E231" s="17">
        <f t="shared" si="7"/>
        <v>102000000</v>
      </c>
    </row>
    <row r="232" spans="1:5">
      <c r="A232" s="17">
        <v>2030</v>
      </c>
      <c r="B232" t="s">
        <v>450</v>
      </c>
      <c r="C232" s="17">
        <f t="shared" si="6"/>
        <v>119000000</v>
      </c>
      <c r="D232" t="s">
        <v>437</v>
      </c>
      <c r="E232" s="17">
        <f t="shared" si="7"/>
        <v>103000000</v>
      </c>
    </row>
    <row r="233" spans="1:5">
      <c r="A233" s="17">
        <v>2031</v>
      </c>
      <c r="B233" t="s">
        <v>449</v>
      </c>
      <c r="C233" s="17">
        <f t="shared" si="6"/>
        <v>118000000</v>
      </c>
      <c r="D233" t="s">
        <v>437</v>
      </c>
      <c r="E233" s="17">
        <f t="shared" si="7"/>
        <v>103000000</v>
      </c>
    </row>
    <row r="234" spans="1:5">
      <c r="A234" s="17">
        <v>2032</v>
      </c>
      <c r="B234" t="s">
        <v>448</v>
      </c>
      <c r="C234" s="17">
        <f t="shared" si="6"/>
        <v>117000000</v>
      </c>
      <c r="D234" t="s">
        <v>438</v>
      </c>
      <c r="E234" s="17">
        <f t="shared" si="7"/>
        <v>104000000</v>
      </c>
    </row>
    <row r="235" spans="1:5">
      <c r="A235" s="17">
        <v>2033</v>
      </c>
      <c r="B235" t="s">
        <v>447</v>
      </c>
      <c r="C235" s="17">
        <f t="shared" si="6"/>
        <v>116000000</v>
      </c>
      <c r="D235" t="s">
        <v>438</v>
      </c>
      <c r="E235" s="17">
        <f t="shared" si="7"/>
        <v>104000000</v>
      </c>
    </row>
    <row r="236" spans="1:5">
      <c r="A236" s="17">
        <v>2034</v>
      </c>
      <c r="B236" t="s">
        <v>447</v>
      </c>
      <c r="C236" s="17">
        <f t="shared" si="6"/>
        <v>116000000</v>
      </c>
      <c r="D236" t="s">
        <v>438</v>
      </c>
      <c r="E236" s="17">
        <f t="shared" si="7"/>
        <v>104000000</v>
      </c>
    </row>
    <row r="237" spans="1:5">
      <c r="A237" s="17">
        <v>2035</v>
      </c>
      <c r="B237" t="s">
        <v>446</v>
      </c>
      <c r="C237" s="17">
        <f t="shared" si="6"/>
        <v>115000000</v>
      </c>
      <c r="D237" t="s">
        <v>439</v>
      </c>
      <c r="E237" s="17">
        <f t="shared" si="7"/>
        <v>105000000</v>
      </c>
    </row>
    <row r="238" spans="1:5">
      <c r="A238" s="17">
        <v>2036</v>
      </c>
      <c r="B238" t="s">
        <v>445</v>
      </c>
      <c r="C238" s="17">
        <f t="shared" si="6"/>
        <v>114000000</v>
      </c>
      <c r="D238" t="s">
        <v>439</v>
      </c>
      <c r="E238" s="17">
        <f t="shared" si="7"/>
        <v>105000000</v>
      </c>
    </row>
    <row r="239" spans="1:5">
      <c r="A239" s="17">
        <v>2037</v>
      </c>
      <c r="B239" t="s">
        <v>460</v>
      </c>
      <c r="C239" s="17">
        <f t="shared" si="6"/>
        <v>113000000</v>
      </c>
      <c r="D239" t="s">
        <v>439</v>
      </c>
      <c r="E239" s="17">
        <f t="shared" si="7"/>
        <v>105000000</v>
      </c>
    </row>
    <row r="240" spans="1:5">
      <c r="A240" s="17">
        <v>2038</v>
      </c>
      <c r="B240" t="s">
        <v>460</v>
      </c>
      <c r="C240" s="17">
        <f t="shared" si="6"/>
        <v>113000000</v>
      </c>
      <c r="D240" t="s">
        <v>439</v>
      </c>
      <c r="E240" s="17">
        <f t="shared" si="7"/>
        <v>105000000</v>
      </c>
    </row>
    <row r="241" spans="1:5">
      <c r="A241" s="17">
        <v>2039</v>
      </c>
      <c r="B241" t="s">
        <v>444</v>
      </c>
      <c r="C241" s="17">
        <f t="shared" si="6"/>
        <v>112000000</v>
      </c>
      <c r="D241" t="s">
        <v>462</v>
      </c>
      <c r="E241" s="17">
        <f t="shared" si="7"/>
        <v>106000000</v>
      </c>
    </row>
    <row r="242" spans="1:5">
      <c r="A242" s="17">
        <v>2040</v>
      </c>
      <c r="B242" t="s">
        <v>443</v>
      </c>
      <c r="C242" s="17">
        <f t="shared" si="6"/>
        <v>111000000</v>
      </c>
      <c r="D242" t="s">
        <v>462</v>
      </c>
      <c r="E242" s="17">
        <f t="shared" si="7"/>
        <v>106000000</v>
      </c>
    </row>
    <row r="243" spans="1:5">
      <c r="A243" s="17">
        <v>2041</v>
      </c>
      <c r="B243" t="s">
        <v>442</v>
      </c>
      <c r="C243" s="17">
        <f t="shared" si="6"/>
        <v>110000000</v>
      </c>
      <c r="D243" t="s">
        <v>462</v>
      </c>
      <c r="E243" s="17">
        <f t="shared" si="7"/>
        <v>106000000</v>
      </c>
    </row>
    <row r="244" spans="1:5">
      <c r="A244" s="17">
        <v>2042</v>
      </c>
      <c r="B244" t="s">
        <v>442</v>
      </c>
      <c r="C244" s="17">
        <f t="shared" si="6"/>
        <v>110000000</v>
      </c>
      <c r="D244" t="s">
        <v>462</v>
      </c>
      <c r="E244" s="17">
        <f t="shared" si="7"/>
        <v>106000000</v>
      </c>
    </row>
    <row r="245" spans="1:5">
      <c r="A245" s="17">
        <v>2043</v>
      </c>
      <c r="B245" t="s">
        <v>461</v>
      </c>
      <c r="C245" s="17">
        <f t="shared" si="6"/>
        <v>109000000</v>
      </c>
      <c r="D245" t="s">
        <v>462</v>
      </c>
      <c r="E245" s="17">
        <f t="shared" si="7"/>
        <v>106000000</v>
      </c>
    </row>
    <row r="246" spans="1:5">
      <c r="A246" s="17">
        <v>2044</v>
      </c>
      <c r="B246" t="s">
        <v>441</v>
      </c>
      <c r="C246" s="17">
        <f t="shared" si="6"/>
        <v>108000000</v>
      </c>
      <c r="D246" t="s">
        <v>440</v>
      </c>
      <c r="E246" s="17">
        <f t="shared" si="7"/>
        <v>107000000</v>
      </c>
    </row>
    <row r="247" spans="1:5">
      <c r="A247" s="17">
        <v>2045</v>
      </c>
      <c r="B247" t="s">
        <v>440</v>
      </c>
      <c r="C247" s="17">
        <f t="shared" si="6"/>
        <v>107000000</v>
      </c>
      <c r="D247" t="s">
        <v>440</v>
      </c>
      <c r="E247" s="17">
        <f t="shared" si="7"/>
        <v>107000000</v>
      </c>
    </row>
    <row r="248" spans="1:5">
      <c r="A248" s="17">
        <v>2046</v>
      </c>
      <c r="B248" t="s">
        <v>440</v>
      </c>
      <c r="C248" s="17">
        <f t="shared" si="6"/>
        <v>107000000</v>
      </c>
      <c r="D248" t="s">
        <v>440</v>
      </c>
      <c r="E248" s="17">
        <f t="shared" si="7"/>
        <v>107000000</v>
      </c>
    </row>
    <row r="249" spans="1:5">
      <c r="A249" s="17">
        <v>2047</v>
      </c>
      <c r="B249" t="s">
        <v>462</v>
      </c>
      <c r="C249" s="17">
        <f t="shared" si="6"/>
        <v>106000000</v>
      </c>
      <c r="D249" t="s">
        <v>440</v>
      </c>
      <c r="E249" s="17">
        <f t="shared" si="7"/>
        <v>107000000</v>
      </c>
    </row>
    <row r="250" spans="1:5">
      <c r="A250" s="17">
        <v>2048</v>
      </c>
      <c r="B250" t="s">
        <v>439</v>
      </c>
      <c r="C250" s="17">
        <f t="shared" si="6"/>
        <v>105000000</v>
      </c>
      <c r="D250" t="s">
        <v>440</v>
      </c>
      <c r="E250" s="17">
        <f t="shared" si="7"/>
        <v>107000000</v>
      </c>
    </row>
    <row r="251" spans="1:5">
      <c r="A251" s="17">
        <v>2049</v>
      </c>
      <c r="B251" t="s">
        <v>438</v>
      </c>
      <c r="C251" s="17">
        <f t="shared" si="6"/>
        <v>104000000</v>
      </c>
      <c r="D251" t="s">
        <v>440</v>
      </c>
      <c r="E251" s="17">
        <f t="shared" si="7"/>
        <v>107000000</v>
      </c>
    </row>
    <row r="252" spans="1:5">
      <c r="A252" s="17">
        <v>2050</v>
      </c>
      <c r="B252" t="s">
        <v>438</v>
      </c>
      <c r="C252" s="17">
        <f t="shared" si="6"/>
        <v>104000000</v>
      </c>
      <c r="D252" t="s">
        <v>440</v>
      </c>
      <c r="E252" s="17">
        <f t="shared" si="7"/>
        <v>107000000</v>
      </c>
    </row>
    <row r="253" spans="1:5">
      <c r="A253" s="17">
        <v>2051</v>
      </c>
      <c r="B253" t="s">
        <v>437</v>
      </c>
      <c r="C253" s="17">
        <f t="shared" si="6"/>
        <v>103000000</v>
      </c>
      <c r="D253" t="s">
        <v>440</v>
      </c>
      <c r="E253" s="17">
        <f t="shared" si="7"/>
        <v>107000000</v>
      </c>
    </row>
    <row r="254" spans="1:5">
      <c r="A254" s="17">
        <v>2052</v>
      </c>
      <c r="B254" t="s">
        <v>436</v>
      </c>
      <c r="C254" s="17">
        <f t="shared" si="6"/>
        <v>102000000</v>
      </c>
      <c r="D254" t="s">
        <v>440</v>
      </c>
      <c r="E254" s="17">
        <f t="shared" si="7"/>
        <v>107000000</v>
      </c>
    </row>
    <row r="255" spans="1:5">
      <c r="A255" s="17">
        <v>2053</v>
      </c>
      <c r="B255" t="s">
        <v>436</v>
      </c>
      <c r="C255" s="17">
        <f t="shared" si="6"/>
        <v>102000000</v>
      </c>
      <c r="D255" t="s">
        <v>440</v>
      </c>
      <c r="E255" s="17">
        <f t="shared" si="7"/>
        <v>107000000</v>
      </c>
    </row>
    <row r="256" spans="1:5">
      <c r="A256" s="17">
        <v>2054</v>
      </c>
      <c r="B256" t="s">
        <v>463</v>
      </c>
      <c r="C256" s="17">
        <f t="shared" si="6"/>
        <v>101000000</v>
      </c>
      <c r="D256" t="s">
        <v>440</v>
      </c>
      <c r="E256" s="17">
        <f t="shared" si="7"/>
        <v>107000000</v>
      </c>
    </row>
    <row r="257" spans="1:5">
      <c r="A257" s="17">
        <v>2055</v>
      </c>
      <c r="B257" t="s">
        <v>435</v>
      </c>
      <c r="C257" s="17">
        <f t="shared" si="6"/>
        <v>100000000</v>
      </c>
      <c r="D257" t="s">
        <v>440</v>
      </c>
      <c r="E257" s="17">
        <f t="shared" si="7"/>
        <v>107000000</v>
      </c>
    </row>
    <row r="258" spans="1:5">
      <c r="A258" s="17">
        <v>2056</v>
      </c>
      <c r="B258" t="s">
        <v>434</v>
      </c>
      <c r="C258" s="17">
        <f t="shared" si="6"/>
        <v>99500000</v>
      </c>
      <c r="D258" t="s">
        <v>440</v>
      </c>
      <c r="E258" s="17">
        <f t="shared" si="7"/>
        <v>107000000</v>
      </c>
    </row>
    <row r="259" spans="1:5">
      <c r="A259" s="17">
        <v>2057</v>
      </c>
      <c r="B259" t="s">
        <v>464</v>
      </c>
      <c r="C259" s="17">
        <f t="shared" si="6"/>
        <v>98800000</v>
      </c>
      <c r="D259" t="s">
        <v>440</v>
      </c>
      <c r="E259" s="17">
        <f t="shared" si="7"/>
        <v>107000000</v>
      </c>
    </row>
    <row r="260" spans="1:5">
      <c r="A260" s="17">
        <v>2058</v>
      </c>
      <c r="B260" t="s">
        <v>465</v>
      </c>
      <c r="C260" s="17">
        <f t="shared" ref="C260:C301" si="8">VALUE(SUBSTITUTE(B260,"M","")*1000000)</f>
        <v>98100000</v>
      </c>
      <c r="D260" t="s">
        <v>462</v>
      </c>
      <c r="E260" s="17">
        <f t="shared" ref="E260:E301" si="9">VALUE(SUBSTITUTE(D260,"M","")*1000000)</f>
        <v>106000000</v>
      </c>
    </row>
    <row r="261" spans="1:5">
      <c r="A261" s="17">
        <v>2059</v>
      </c>
      <c r="B261" t="s">
        <v>466</v>
      </c>
      <c r="C261" s="17">
        <f t="shared" si="8"/>
        <v>97400000</v>
      </c>
      <c r="D261" t="s">
        <v>462</v>
      </c>
      <c r="E261" s="17">
        <f t="shared" si="9"/>
        <v>106000000</v>
      </c>
    </row>
    <row r="262" spans="1:5">
      <c r="A262" s="17">
        <v>2060</v>
      </c>
      <c r="B262" t="s">
        <v>467</v>
      </c>
      <c r="C262" s="17">
        <f t="shared" si="8"/>
        <v>96600000</v>
      </c>
      <c r="D262" t="s">
        <v>462</v>
      </c>
      <c r="E262" s="17">
        <f t="shared" si="9"/>
        <v>106000000</v>
      </c>
    </row>
    <row r="263" spans="1:5">
      <c r="A263" s="17">
        <v>2061</v>
      </c>
      <c r="B263" t="s">
        <v>468</v>
      </c>
      <c r="C263" s="17">
        <f t="shared" si="8"/>
        <v>95900000</v>
      </c>
      <c r="D263" t="s">
        <v>462</v>
      </c>
      <c r="E263" s="17">
        <f t="shared" si="9"/>
        <v>106000000</v>
      </c>
    </row>
    <row r="264" spans="1:5">
      <c r="A264" s="17">
        <v>2062</v>
      </c>
      <c r="B264" t="s">
        <v>469</v>
      </c>
      <c r="C264" s="17">
        <f t="shared" si="8"/>
        <v>95100000</v>
      </c>
      <c r="D264" t="s">
        <v>462</v>
      </c>
      <c r="E264" s="17">
        <f t="shared" si="9"/>
        <v>106000000</v>
      </c>
    </row>
    <row r="265" spans="1:5">
      <c r="A265" s="17">
        <v>2063</v>
      </c>
      <c r="B265" t="s">
        <v>470</v>
      </c>
      <c r="C265" s="17">
        <f t="shared" si="8"/>
        <v>94400000</v>
      </c>
      <c r="D265" t="s">
        <v>439</v>
      </c>
      <c r="E265" s="17">
        <f t="shared" si="9"/>
        <v>105000000</v>
      </c>
    </row>
    <row r="266" spans="1:5">
      <c r="A266" s="17">
        <v>2064</v>
      </c>
      <c r="B266" t="s">
        <v>428</v>
      </c>
      <c r="C266" s="17">
        <f t="shared" si="8"/>
        <v>93600000</v>
      </c>
      <c r="D266" t="s">
        <v>439</v>
      </c>
      <c r="E266" s="17">
        <f t="shared" si="9"/>
        <v>105000000</v>
      </c>
    </row>
    <row r="267" spans="1:5">
      <c r="A267" s="17">
        <v>2065</v>
      </c>
      <c r="B267" t="s">
        <v>471</v>
      </c>
      <c r="C267" s="17">
        <f t="shared" si="8"/>
        <v>92900000</v>
      </c>
      <c r="D267" t="s">
        <v>439</v>
      </c>
      <c r="E267" s="17">
        <f t="shared" si="9"/>
        <v>105000000</v>
      </c>
    </row>
    <row r="268" spans="1:5">
      <c r="A268" s="17">
        <v>2066</v>
      </c>
      <c r="B268" t="s">
        <v>472</v>
      </c>
      <c r="C268" s="17">
        <f t="shared" si="8"/>
        <v>92100000</v>
      </c>
      <c r="D268" t="s">
        <v>439</v>
      </c>
      <c r="E268" s="17">
        <f t="shared" si="9"/>
        <v>105000000</v>
      </c>
    </row>
    <row r="269" spans="1:5">
      <c r="A269" s="17">
        <v>2067</v>
      </c>
      <c r="B269" t="s">
        <v>473</v>
      </c>
      <c r="C269" s="17">
        <f t="shared" si="8"/>
        <v>91300000</v>
      </c>
      <c r="D269" t="s">
        <v>438</v>
      </c>
      <c r="E269" s="17">
        <f t="shared" si="9"/>
        <v>104000000</v>
      </c>
    </row>
    <row r="270" spans="1:5">
      <c r="A270" s="17">
        <v>2068</v>
      </c>
      <c r="B270" t="s">
        <v>474</v>
      </c>
      <c r="C270" s="17">
        <f t="shared" si="8"/>
        <v>90600000</v>
      </c>
      <c r="D270" t="s">
        <v>438</v>
      </c>
      <c r="E270" s="17">
        <f t="shared" si="9"/>
        <v>104000000</v>
      </c>
    </row>
    <row r="271" spans="1:5">
      <c r="A271" s="17">
        <v>2069</v>
      </c>
      <c r="B271" t="s">
        <v>475</v>
      </c>
      <c r="C271" s="17">
        <f t="shared" si="8"/>
        <v>89900000</v>
      </c>
      <c r="D271" t="s">
        <v>438</v>
      </c>
      <c r="E271" s="17">
        <f t="shared" si="9"/>
        <v>104000000</v>
      </c>
    </row>
    <row r="272" spans="1:5">
      <c r="A272" s="17">
        <v>2070</v>
      </c>
      <c r="B272" t="s">
        <v>423</v>
      </c>
      <c r="C272" s="17">
        <f t="shared" si="8"/>
        <v>89100000</v>
      </c>
      <c r="D272" t="s">
        <v>437</v>
      </c>
      <c r="E272" s="17">
        <f t="shared" si="9"/>
        <v>103000000</v>
      </c>
    </row>
    <row r="273" spans="1:5">
      <c r="A273" s="17">
        <v>2071</v>
      </c>
      <c r="B273" t="s">
        <v>476</v>
      </c>
      <c r="C273" s="17">
        <f t="shared" si="8"/>
        <v>88400000</v>
      </c>
      <c r="D273" t="s">
        <v>437</v>
      </c>
      <c r="E273" s="17">
        <f t="shared" si="9"/>
        <v>103000000</v>
      </c>
    </row>
    <row r="274" spans="1:5">
      <c r="A274" s="17">
        <v>2072</v>
      </c>
      <c r="B274" t="s">
        <v>477</v>
      </c>
      <c r="C274" s="17">
        <f t="shared" si="8"/>
        <v>87700000</v>
      </c>
      <c r="D274" t="s">
        <v>437</v>
      </c>
      <c r="E274" s="17">
        <f t="shared" si="9"/>
        <v>103000000</v>
      </c>
    </row>
    <row r="275" spans="1:5">
      <c r="A275" s="17">
        <v>2073</v>
      </c>
      <c r="B275" t="s">
        <v>478</v>
      </c>
      <c r="C275" s="17">
        <f t="shared" si="8"/>
        <v>87000000</v>
      </c>
      <c r="D275" t="s">
        <v>436</v>
      </c>
      <c r="E275" s="17">
        <f t="shared" si="9"/>
        <v>102000000</v>
      </c>
    </row>
    <row r="276" spans="1:5">
      <c r="A276" s="17">
        <v>2074</v>
      </c>
      <c r="B276" t="s">
        <v>479</v>
      </c>
      <c r="C276" s="17">
        <f t="shared" si="8"/>
        <v>86400000</v>
      </c>
      <c r="D276" t="s">
        <v>436</v>
      </c>
      <c r="E276" s="17">
        <f t="shared" si="9"/>
        <v>102000000</v>
      </c>
    </row>
    <row r="277" spans="1:5">
      <c r="A277" s="17">
        <v>2075</v>
      </c>
      <c r="B277" t="s">
        <v>420</v>
      </c>
      <c r="C277" s="17">
        <f t="shared" si="8"/>
        <v>85700000</v>
      </c>
      <c r="D277" t="s">
        <v>463</v>
      </c>
      <c r="E277" s="17">
        <f t="shared" si="9"/>
        <v>101000000</v>
      </c>
    </row>
    <row r="278" spans="1:5">
      <c r="A278" s="17">
        <v>2076</v>
      </c>
      <c r="B278" t="s">
        <v>480</v>
      </c>
      <c r="C278" s="17">
        <f t="shared" si="8"/>
        <v>85100000</v>
      </c>
      <c r="D278" t="s">
        <v>463</v>
      </c>
      <c r="E278" s="17">
        <f t="shared" si="9"/>
        <v>101000000</v>
      </c>
    </row>
    <row r="279" spans="1:5">
      <c r="A279" s="17">
        <v>2077</v>
      </c>
      <c r="B279" t="s">
        <v>481</v>
      </c>
      <c r="C279" s="17">
        <f t="shared" si="8"/>
        <v>84500000</v>
      </c>
      <c r="D279" t="s">
        <v>463</v>
      </c>
      <c r="E279" s="17">
        <f t="shared" si="9"/>
        <v>101000000</v>
      </c>
    </row>
    <row r="280" spans="1:5">
      <c r="A280" s="17">
        <v>2078</v>
      </c>
      <c r="B280" t="s">
        <v>482</v>
      </c>
      <c r="C280" s="17">
        <f t="shared" si="8"/>
        <v>83900000</v>
      </c>
      <c r="D280" t="s">
        <v>435</v>
      </c>
      <c r="E280" s="17">
        <f t="shared" si="9"/>
        <v>100000000</v>
      </c>
    </row>
    <row r="281" spans="1:5">
      <c r="A281" s="17">
        <v>2079</v>
      </c>
      <c r="B281" t="s">
        <v>483</v>
      </c>
      <c r="C281" s="17">
        <f t="shared" si="8"/>
        <v>83400000</v>
      </c>
      <c r="D281" t="s">
        <v>666</v>
      </c>
      <c r="E281" s="17">
        <f t="shared" si="9"/>
        <v>99800000</v>
      </c>
    </row>
    <row r="282" spans="1:5">
      <c r="A282" s="17">
        <v>2080</v>
      </c>
      <c r="B282" t="s">
        <v>484</v>
      </c>
      <c r="C282" s="17">
        <f t="shared" si="8"/>
        <v>82800000</v>
      </c>
      <c r="D282" t="s">
        <v>667</v>
      </c>
      <c r="E282" s="17">
        <f t="shared" si="9"/>
        <v>99400000</v>
      </c>
    </row>
    <row r="283" spans="1:5">
      <c r="A283" s="17">
        <v>2081</v>
      </c>
      <c r="B283" t="s">
        <v>485</v>
      </c>
      <c r="C283" s="17">
        <f t="shared" si="8"/>
        <v>82300000</v>
      </c>
      <c r="D283" t="s">
        <v>668</v>
      </c>
      <c r="E283" s="17">
        <f t="shared" si="9"/>
        <v>99000000</v>
      </c>
    </row>
    <row r="284" spans="1:5">
      <c r="A284" s="17">
        <v>2082</v>
      </c>
      <c r="B284" t="s">
        <v>486</v>
      </c>
      <c r="C284" s="17">
        <f t="shared" si="8"/>
        <v>81800000</v>
      </c>
      <c r="D284" t="s">
        <v>669</v>
      </c>
      <c r="E284" s="17">
        <f t="shared" si="9"/>
        <v>98600000</v>
      </c>
    </row>
    <row r="285" spans="1:5">
      <c r="A285" s="17">
        <v>2083</v>
      </c>
      <c r="B285" t="s">
        <v>487</v>
      </c>
      <c r="C285" s="17">
        <f t="shared" si="8"/>
        <v>81300000</v>
      </c>
      <c r="D285" t="s">
        <v>664</v>
      </c>
      <c r="E285" s="17">
        <f t="shared" si="9"/>
        <v>98200000</v>
      </c>
    </row>
    <row r="286" spans="1:5">
      <c r="A286" s="17">
        <v>2084</v>
      </c>
      <c r="B286" t="s">
        <v>488</v>
      </c>
      <c r="C286" s="17">
        <f t="shared" si="8"/>
        <v>80800000</v>
      </c>
      <c r="D286" t="s">
        <v>670</v>
      </c>
      <c r="E286" s="17">
        <f t="shared" si="9"/>
        <v>97800000</v>
      </c>
    </row>
    <row r="287" spans="1:5">
      <c r="A287" s="17">
        <v>2085</v>
      </c>
      <c r="B287" t="s">
        <v>489</v>
      </c>
      <c r="C287" s="17">
        <f t="shared" si="8"/>
        <v>80300000</v>
      </c>
      <c r="D287" t="s">
        <v>466</v>
      </c>
      <c r="E287" s="17">
        <f t="shared" si="9"/>
        <v>97400000</v>
      </c>
    </row>
    <row r="288" spans="1:5">
      <c r="A288" s="17">
        <v>2086</v>
      </c>
      <c r="B288" t="s">
        <v>490</v>
      </c>
      <c r="C288" s="17">
        <f t="shared" si="8"/>
        <v>79800000</v>
      </c>
      <c r="D288" t="s">
        <v>671</v>
      </c>
      <c r="E288" s="17">
        <f t="shared" si="9"/>
        <v>97000000</v>
      </c>
    </row>
    <row r="289" spans="1:5">
      <c r="A289" s="17">
        <v>2087</v>
      </c>
      <c r="B289" t="s">
        <v>491</v>
      </c>
      <c r="C289" s="17">
        <f t="shared" si="8"/>
        <v>79300000</v>
      </c>
      <c r="D289" t="s">
        <v>467</v>
      </c>
      <c r="E289" s="17">
        <f t="shared" si="9"/>
        <v>96600000</v>
      </c>
    </row>
    <row r="290" spans="1:5">
      <c r="A290" s="17">
        <v>2088</v>
      </c>
      <c r="B290" t="s">
        <v>492</v>
      </c>
      <c r="C290" s="17">
        <f t="shared" si="8"/>
        <v>78900000</v>
      </c>
      <c r="D290" t="s">
        <v>672</v>
      </c>
      <c r="E290" s="17">
        <f t="shared" si="9"/>
        <v>96200000</v>
      </c>
    </row>
    <row r="291" spans="1:5">
      <c r="A291" s="17">
        <v>2089</v>
      </c>
      <c r="B291" t="s">
        <v>493</v>
      </c>
      <c r="C291" s="17">
        <f t="shared" si="8"/>
        <v>78400000</v>
      </c>
      <c r="D291" t="s">
        <v>673</v>
      </c>
      <c r="E291" s="17">
        <f t="shared" si="9"/>
        <v>95700000</v>
      </c>
    </row>
    <row r="292" spans="1:5">
      <c r="A292" s="17">
        <v>2090</v>
      </c>
      <c r="B292" t="s">
        <v>494</v>
      </c>
      <c r="C292" s="17">
        <f t="shared" si="8"/>
        <v>78000000</v>
      </c>
      <c r="D292" t="s">
        <v>674</v>
      </c>
      <c r="E292" s="17">
        <f t="shared" si="9"/>
        <v>95300000</v>
      </c>
    </row>
    <row r="293" spans="1:5">
      <c r="A293" s="17">
        <v>2091</v>
      </c>
      <c r="B293" t="s">
        <v>495</v>
      </c>
      <c r="C293" s="17">
        <f t="shared" si="8"/>
        <v>77500000</v>
      </c>
      <c r="D293" t="s">
        <v>661</v>
      </c>
      <c r="E293" s="17">
        <f t="shared" si="9"/>
        <v>94900000</v>
      </c>
    </row>
    <row r="294" spans="1:5">
      <c r="A294" s="17">
        <v>2092</v>
      </c>
      <c r="B294" t="s">
        <v>496</v>
      </c>
      <c r="C294" s="17">
        <f t="shared" si="8"/>
        <v>77100000</v>
      </c>
      <c r="D294" t="s">
        <v>429</v>
      </c>
      <c r="E294" s="17">
        <f t="shared" si="9"/>
        <v>94500000</v>
      </c>
    </row>
    <row r="295" spans="1:5">
      <c r="A295" s="17">
        <v>2093</v>
      </c>
      <c r="B295" t="s">
        <v>497</v>
      </c>
      <c r="C295" s="17">
        <f t="shared" si="8"/>
        <v>76600000</v>
      </c>
      <c r="D295" t="s">
        <v>660</v>
      </c>
      <c r="E295" s="17">
        <f t="shared" si="9"/>
        <v>94000000</v>
      </c>
    </row>
    <row r="296" spans="1:5">
      <c r="A296" s="17">
        <v>2094</v>
      </c>
      <c r="B296" t="s">
        <v>498</v>
      </c>
      <c r="C296" s="17">
        <f t="shared" si="8"/>
        <v>76200000</v>
      </c>
      <c r="D296" t="s">
        <v>428</v>
      </c>
      <c r="E296" s="17">
        <f t="shared" si="9"/>
        <v>93600000</v>
      </c>
    </row>
    <row r="297" spans="1:5">
      <c r="A297" s="17">
        <v>2095</v>
      </c>
      <c r="B297" t="s">
        <v>499</v>
      </c>
      <c r="C297" s="17">
        <f t="shared" si="8"/>
        <v>75700000</v>
      </c>
      <c r="D297" t="s">
        <v>675</v>
      </c>
      <c r="E297" s="17">
        <f t="shared" si="9"/>
        <v>93200000</v>
      </c>
    </row>
    <row r="298" spans="1:5">
      <c r="A298" s="17">
        <v>2096</v>
      </c>
      <c r="B298" t="s">
        <v>500</v>
      </c>
      <c r="C298" s="17">
        <f t="shared" si="8"/>
        <v>75300000</v>
      </c>
      <c r="D298" t="s">
        <v>676</v>
      </c>
      <c r="E298" s="17">
        <f t="shared" si="9"/>
        <v>92800000</v>
      </c>
    </row>
    <row r="299" spans="1:5">
      <c r="A299" s="17">
        <v>2097</v>
      </c>
      <c r="B299" t="s">
        <v>501</v>
      </c>
      <c r="C299" s="17">
        <f t="shared" si="8"/>
        <v>74900000</v>
      </c>
      <c r="D299" t="s">
        <v>677</v>
      </c>
      <c r="E299" s="17">
        <f t="shared" si="9"/>
        <v>92300000</v>
      </c>
    </row>
    <row r="300" spans="1:5">
      <c r="A300" s="17">
        <v>2098</v>
      </c>
      <c r="B300" t="s">
        <v>502</v>
      </c>
      <c r="C300" s="17">
        <f t="shared" si="8"/>
        <v>74500000</v>
      </c>
      <c r="D300" t="s">
        <v>678</v>
      </c>
      <c r="E300" s="17">
        <f t="shared" si="9"/>
        <v>91900000</v>
      </c>
    </row>
    <row r="301" spans="1:5">
      <c r="A301" s="17">
        <v>2099</v>
      </c>
      <c r="B301" t="s">
        <v>503</v>
      </c>
      <c r="C301" s="17">
        <f t="shared" si="8"/>
        <v>74100000</v>
      </c>
      <c r="D301" t="s">
        <v>679</v>
      </c>
      <c r="E301" s="17">
        <f t="shared" si="9"/>
        <v>91500000</v>
      </c>
    </row>
    <row r="302" spans="1:5">
      <c r="A302" s="17">
        <v>2100</v>
      </c>
      <c r="B302" t="s">
        <v>409</v>
      </c>
      <c r="C302" s="17">
        <f>VALUE(SUBSTITUTE(B302,"M","")*1000000)</f>
        <v>73600000</v>
      </c>
      <c r="D302" t="s">
        <v>425</v>
      </c>
      <c r="E302" s="17">
        <f>VALUE(SUBSTITUTE(D302,"M","")*1000000)</f>
        <v>91000000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H F l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s c W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F l V y i K R 7 g O A A A A E Q A A A B M A H A B G b 3 J t d W x h c y 9 T Z W N 0 a W 9 u M S 5 t I K I Y A C i g F A A A A A A A A A A A A A A A A A A A A A A A A A A A A C t O T S 7 J z M 9 T C I b Q h t Y A U E s B A i 0 A F A A C A A g A b H F l V 2 h E l I y j A A A A 9 g A A A B I A A A A A A A A A A A A A A A A A A A A A A E N v b m Z p Z y 9 Q Y W N r Y W d l L n h t b F B L A Q I t A B Q A A g A I A G x x Z V c P y u m r p A A A A O k A A A A T A A A A A A A A A A A A A A A A A O 8 A A A B b Q 2 9 u d G V u d F 9 U e X B l c 1 0 u e G 1 s U E s B A i 0 A F A A C A A g A b H F l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N r c 5 a c v A 1 D i I A T C P 2 t T Z E A A A A A A g A A A A A A E G Y A A A A B A A A g A A A A y U w K O 9 U p t E p f J i U S 3 b 6 z 8 L Z H c I O 8 W n A + C 2 t A d D Z 9 Q 7 A A A A A A D o A A A A A C A A A g A A A A n L A a 7 Y u Q j u / R Z S a x S q W a 5 K W n k r j w t D G J M T A H r h 7 y U T Z Q A A A A v V y f U V O n y 5 h T 1 q W W w U v X m 7 d K Q z p 0 I y X A 1 5 H R F r n V f M g T R H R 5 9 b y T m q F N s / t / y r S j x + / g g N + 0 t M S 4 Q e v g e m A X w b P q z n m h o o k n c T j G o F D k M F 5 A A A A A V o K X p P P I X 1 r f k c k a e b D y P N O S S P q N Y b R Q S e c D g O T k X L k z W u m 7 I B U d r + q n p 9 X 6 k f M W / W F g + l X L R i a V H + D E + V B e O w = = < / D a t a M a s h u p > 
</file>

<file path=customXml/itemProps1.xml><?xml version="1.0" encoding="utf-8"?>
<ds:datastoreItem xmlns:ds="http://schemas.openxmlformats.org/officeDocument/2006/customXml" ds:itemID="{1E8AA32D-B1D3-40FF-93C4-1A649F9C20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Thepthat Mongkhonnam</cp:lastModifiedBy>
  <dcterms:created xsi:type="dcterms:W3CDTF">2015-06-05T18:17:20Z</dcterms:created>
  <dcterms:modified xsi:type="dcterms:W3CDTF">2023-11-06T13:11:37Z</dcterms:modified>
</cp:coreProperties>
</file>