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esla Data" sheetId="1" r:id="rId4"/>
  </sheets>
</workbook>
</file>

<file path=xl/sharedStrings.xml><?xml version="1.0" encoding="utf-8"?>
<sst xmlns="http://schemas.openxmlformats.org/spreadsheetml/2006/main" uniqueCount="29">
  <si>
    <t>quarter</t>
  </si>
  <si>
    <t>profit</t>
  </si>
  <si>
    <t>revenue</t>
  </si>
  <si>
    <t>carRevenue</t>
  </si>
  <si>
    <t>carCostOfRevenue</t>
  </si>
  <si>
    <t>carNumCars</t>
  </si>
  <si>
    <t>energyRevenue</t>
  </si>
  <si>
    <t>energyCostOfRevenue</t>
  </si>
  <si>
    <t>energyStorage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</si>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</sst>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3"/>
    </row>
    <row r="2" ht="20.25" customHeight="1">
      <c r="A2" t="s" s="4">
        <v>9</v>
      </c>
      <c r="B2" s="5">
        <f>0.566*10^9</f>
        <v>566000000</v>
      </c>
      <c r="C2" s="6">
        <f>4.541*10^9</f>
        <v>4541000000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7"/>
      <c r="K2" s="7"/>
    </row>
    <row r="3" ht="20.05" customHeight="1">
      <c r="A3" t="s" s="8">
        <v>10</v>
      </c>
      <c r="B3" s="9">
        <f>0.921*10^9</f>
        <v>921000000</v>
      </c>
      <c r="C3" s="10">
        <f>6.35*10^9</f>
        <v>6350000000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1"/>
      <c r="K3" s="11"/>
    </row>
    <row r="4" ht="20.05" customHeight="1">
      <c r="A4" t="s" s="8">
        <v>11</v>
      </c>
      <c r="B4" s="9">
        <f>1.191*10^9</f>
        <v>1191000000</v>
      </c>
      <c r="C4" s="10">
        <f>6.303*10^9</f>
        <v>6303000000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1"/>
      <c r="K4" s="11"/>
    </row>
    <row r="5" ht="20.05" customHeight="1">
      <c r="A5" t="s" s="8">
        <v>12</v>
      </c>
      <c r="B5" s="9">
        <f>1.391*10^9</f>
        <v>1391000000</v>
      </c>
      <c r="C5" s="10">
        <f>7.384*10^9</f>
        <v>7384000000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1"/>
      <c r="K5" s="11"/>
    </row>
    <row r="6" ht="20.05" customHeight="1">
      <c r="A6" t="s" s="8">
        <v>13</v>
      </c>
      <c r="B6" s="9">
        <f>1.234*10^9</f>
        <v>1234000000</v>
      </c>
      <c r="C6" s="10">
        <f>5.985*10^9</f>
        <v>5985000000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1"/>
      <c r="K6" s="11"/>
    </row>
    <row r="7" ht="20.05" customHeight="1">
      <c r="A7" t="s" s="8">
        <v>14</v>
      </c>
      <c r="B7" s="9">
        <f>1.267*10^9</f>
        <v>1267000000</v>
      </c>
      <c r="C7" s="10">
        <f>6.036*10^9</f>
        <v>6036000000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1"/>
      <c r="K7" s="11"/>
    </row>
    <row r="8" ht="20.05" customHeight="1">
      <c r="A8" t="s" s="8">
        <v>15</v>
      </c>
      <c r="B8" s="9">
        <f>2.063*10^9</f>
        <v>2063000000</v>
      </c>
      <c r="C8" s="10">
        <f>8.771*10^9</f>
        <v>8771000000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1"/>
      <c r="K8" s="11"/>
    </row>
    <row r="9" ht="20.05" customHeight="1">
      <c r="A9" t="s" s="8">
        <v>16</v>
      </c>
      <c r="B9" s="9">
        <f>2.066*10^9</f>
        <v>2066000000</v>
      </c>
      <c r="C9" s="10">
        <f>10.744*10^9</f>
        <v>10744000000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1"/>
      <c r="K9" s="11"/>
    </row>
    <row r="10" ht="20.05" customHeight="1">
      <c r="A10" t="s" s="8">
        <v>17</v>
      </c>
      <c r="B10" s="9">
        <f>2.215*10^9</f>
        <v>2215000000</v>
      </c>
      <c r="C10" s="10">
        <f>10.389*10^9</f>
        <v>10389000000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1"/>
      <c r="K10" s="11"/>
    </row>
    <row r="11" ht="20.05" customHeight="1">
      <c r="A11" t="s" s="8">
        <v>18</v>
      </c>
      <c r="B11" s="9">
        <f>2.884*10^9</f>
        <v>2884000000</v>
      </c>
      <c r="C11" s="10">
        <f>11.958*10^9</f>
        <v>11958000000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1"/>
      <c r="K11" s="11"/>
    </row>
    <row r="12" ht="20.05" customHeight="1">
      <c r="A12" t="s" s="8">
        <v>19</v>
      </c>
      <c r="B12" s="9">
        <f>3.66*10^9</f>
        <v>3660000000</v>
      </c>
      <c r="C12" s="10">
        <f>13.757*10^9</f>
        <v>13757000000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1"/>
      <c r="K12" s="11"/>
    </row>
    <row r="13" ht="20.05" customHeight="1">
      <c r="A13" t="s" s="8">
        <v>20</v>
      </c>
      <c r="B13" s="9">
        <f>4.847*10^9</f>
        <v>4847000000</v>
      </c>
      <c r="C13" s="10">
        <f>17.719*10^9</f>
        <v>17719000000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1"/>
      <c r="K13" s="11"/>
    </row>
    <row r="14" ht="20.05" customHeight="1">
      <c r="A14" t="s" s="8">
        <v>21</v>
      </c>
      <c r="B14" s="9">
        <f>5.46*10^9</f>
        <v>5460000000</v>
      </c>
      <c r="C14" s="10">
        <f>18.756*10^9</f>
        <v>18756000000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1"/>
      <c r="K14" s="11"/>
    </row>
    <row r="15" ht="20.05" customHeight="1">
      <c r="A15" t="s" s="8">
        <v>22</v>
      </c>
      <c r="B15" s="9">
        <f>4.234*10^9</f>
        <v>4234000000</v>
      </c>
      <c r="C15" s="10">
        <f>16.934*10^9</f>
        <v>16934000000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1"/>
      <c r="K15" s="11"/>
    </row>
    <row r="16" ht="20.05" customHeight="1">
      <c r="A16" t="s" s="8">
        <v>23</v>
      </c>
      <c r="B16" s="9">
        <f>5.382*10^9</f>
        <v>5382000000</v>
      </c>
      <c r="C16" s="10">
        <f>21.454*10^9</f>
        <v>21454000000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1"/>
      <c r="K16" s="11"/>
    </row>
    <row r="17" ht="20.05" customHeight="1">
      <c r="A17" t="s" s="8">
        <v>24</v>
      </c>
      <c r="B17" s="9">
        <f>5.777*10^9</f>
        <v>5777000000</v>
      </c>
      <c r="C17" s="10">
        <f>24.318*10^9</f>
        <v>24318000000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1"/>
      <c r="K17" s="11"/>
    </row>
    <row r="18" ht="20.05" customHeight="1">
      <c r="A18" t="s" s="8">
        <v>25</v>
      </c>
      <c r="B18" s="9">
        <f>4.511*10^9</f>
        <v>4511000000</v>
      </c>
      <c r="C18" s="10">
        <f>23.329*10^9</f>
        <v>23329000000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1"/>
      <c r="K18" s="11"/>
    </row>
    <row r="19" ht="20.05" customHeight="1">
      <c r="A19" t="s" s="8">
        <v>26</v>
      </c>
      <c r="B19" s="9">
        <f>4.533*10^9</f>
        <v>4533000000</v>
      </c>
      <c r="C19" s="10">
        <f>24.927*10^9</f>
        <v>24927000000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1"/>
      <c r="K19" s="11"/>
    </row>
    <row r="20" ht="20.05" customHeight="1">
      <c r="A20" t="s" s="8">
        <v>27</v>
      </c>
      <c r="B20" s="9">
        <f>4.178*10^9</f>
        <v>4178000000</v>
      </c>
      <c r="C20" s="10">
        <f>23.35*10^9</f>
        <v>23350000000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1"/>
      <c r="K20" s="11"/>
    </row>
    <row r="21" ht="20.05" customHeight="1">
      <c r="A21" t="s" s="8">
        <v>28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1"/>
      <c r="K21" s="11"/>
    </row>
    <row r="22" ht="20.05" customHeight="1">
      <c r="A22" s="12"/>
      <c r="B22" s="13"/>
      <c r="C22" s="11"/>
      <c r="D22" s="11"/>
      <c r="E22" s="11"/>
      <c r="F22" s="11"/>
      <c r="G22" s="11"/>
      <c r="H22" s="11"/>
      <c r="I22" s="11"/>
      <c r="J22" s="11"/>
      <c r="K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