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liba\Desktop\Finance group project\"/>
    </mc:Choice>
  </mc:AlternateContent>
  <xr:revisionPtr revIDLastSave="0" documentId="13_ncr:1_{63FBCBC5-CC40-4FEC-90B9-8797F20041D1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Ping An Insurance" sheetId="2" r:id="rId1"/>
    <sheet name="Kweichow Moutai" sheetId="3" r:id="rId2"/>
    <sheet name="Beijing Originwater Technology" sheetId="4" r:id="rId3"/>
    <sheet name="CITIC Securities" sheetId="5" r:id="rId4"/>
    <sheet name="Inner Mongolia Yili Industrial " sheetId="6" r:id="rId5"/>
    <sheet name="Industrial and Commercial Bank " sheetId="7" r:id="rId6"/>
    <sheet name="China Yangtze Power" sheetId="8" r:id="rId7"/>
    <sheet name="China stocks" sheetId="1" r:id="rId8"/>
  </sheets>
  <definedNames>
    <definedName name="solver_adj" localSheetId="7" hidden="1">'China stocks'!$F$141:$F$147</definedName>
    <definedName name="solver_cvg" localSheetId="7" hidden="1">0.0001</definedName>
    <definedName name="solver_drv" localSheetId="7" hidden="1">2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'China stocks'!$F$148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1</definedName>
    <definedName name="solver_nwt" localSheetId="7" hidden="1">1</definedName>
    <definedName name="solver_opt" localSheetId="7" hidden="1">'China stocks'!$I$151</definedName>
    <definedName name="solver_pre" localSheetId="7" hidden="1">0.000001</definedName>
    <definedName name="solver_rbv" localSheetId="7" hidden="1">2</definedName>
    <definedName name="solver_rel1" localSheetId="7" hidden="1">2</definedName>
    <definedName name="solver_rhs1" localSheetId="7" hidden="1">1</definedName>
    <definedName name="solver_rlx" localSheetId="7" hidden="1">2</definedName>
    <definedName name="solver_rsd" localSheetId="7" hidden="1">0</definedName>
    <definedName name="solver_scl" localSheetId="7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5" i="1" l="1"/>
  <c r="J105" i="1"/>
  <c r="I105" i="1"/>
  <c r="H105" i="1"/>
  <c r="G105" i="1"/>
  <c r="F105" i="1"/>
  <c r="E105" i="1"/>
  <c r="D105" i="1"/>
  <c r="I152" i="1" l="1"/>
  <c r="I135" i="1"/>
  <c r="E160" i="1"/>
  <c r="I151" i="1"/>
  <c r="N139" i="1"/>
  <c r="M139" i="1"/>
  <c r="L139" i="1"/>
  <c r="K139" i="1"/>
  <c r="J139" i="1"/>
  <c r="I139" i="1"/>
  <c r="H139" i="1"/>
  <c r="F148" i="1"/>
  <c r="I134" i="1"/>
  <c r="I122" i="1" l="1"/>
  <c r="J122" i="1"/>
  <c r="F131" i="1"/>
  <c r="N122" i="1"/>
  <c r="M122" i="1"/>
  <c r="K122" i="1"/>
  <c r="H122" i="1"/>
  <c r="O116" i="1"/>
  <c r="L122" i="1" l="1"/>
  <c r="N105" i="1"/>
  <c r="E104" i="1"/>
  <c r="F104" i="1"/>
  <c r="G104" i="1"/>
  <c r="H104" i="1"/>
  <c r="I104" i="1"/>
  <c r="J104" i="1"/>
  <c r="L104" i="1"/>
  <c r="N104" i="1"/>
  <c r="D104" i="1"/>
  <c r="O97" i="1" l="1"/>
  <c r="O90" i="1"/>
  <c r="O89" i="1"/>
  <c r="O82" i="1"/>
  <c r="O81" i="1"/>
  <c r="O74" i="1"/>
  <c r="O73" i="1"/>
  <c r="O66" i="1"/>
  <c r="O65" i="1"/>
  <c r="O58" i="1"/>
  <c r="O57" i="1"/>
  <c r="O50" i="1"/>
  <c r="O49" i="1"/>
  <c r="O42" i="1"/>
  <c r="O41" i="1"/>
  <c r="O34" i="1"/>
  <c r="O33" i="1"/>
  <c r="O26" i="1"/>
  <c r="O25" i="1"/>
  <c r="O18" i="1"/>
  <c r="O17" i="1"/>
  <c r="O10" i="1"/>
  <c r="O102" i="1"/>
  <c r="O101" i="1"/>
  <c r="O100" i="1"/>
  <c r="O99" i="1"/>
  <c r="O98" i="1"/>
  <c r="O96" i="1"/>
  <c r="O95" i="1"/>
  <c r="O94" i="1"/>
  <c r="O93" i="1"/>
  <c r="O92" i="1"/>
  <c r="O91" i="1"/>
  <c r="O88" i="1"/>
  <c r="O87" i="1"/>
  <c r="O86" i="1"/>
  <c r="O85" i="1"/>
  <c r="O84" i="1"/>
  <c r="O83" i="1"/>
  <c r="O80" i="1"/>
  <c r="O79" i="1"/>
  <c r="O78" i="1"/>
  <c r="O77" i="1"/>
  <c r="O76" i="1"/>
  <c r="O75" i="1"/>
  <c r="O72" i="1"/>
  <c r="O71" i="1"/>
  <c r="O70" i="1"/>
  <c r="O69" i="1"/>
  <c r="O68" i="1"/>
  <c r="O67" i="1"/>
  <c r="O64" i="1"/>
  <c r="O63" i="1"/>
  <c r="O62" i="1"/>
  <c r="O61" i="1"/>
  <c r="O60" i="1"/>
  <c r="O59" i="1"/>
  <c r="O56" i="1"/>
  <c r="O55" i="1"/>
  <c r="O54" i="1"/>
  <c r="O53" i="1"/>
  <c r="O52" i="1"/>
  <c r="O51" i="1"/>
  <c r="O48" i="1"/>
  <c r="O47" i="1"/>
  <c r="O46" i="1"/>
  <c r="O45" i="1"/>
  <c r="O44" i="1"/>
  <c r="O43" i="1"/>
  <c r="O40" i="1"/>
  <c r="O39" i="1"/>
  <c r="O38" i="1"/>
  <c r="O37" i="1"/>
  <c r="O36" i="1"/>
  <c r="O35" i="1"/>
  <c r="O32" i="1"/>
  <c r="O31" i="1"/>
  <c r="O30" i="1"/>
  <c r="O29" i="1"/>
  <c r="O28" i="1"/>
  <c r="O27" i="1"/>
  <c r="O24" i="1"/>
  <c r="O23" i="1"/>
  <c r="O22" i="1"/>
  <c r="O21" i="1"/>
  <c r="O20" i="1"/>
  <c r="O19" i="1"/>
  <c r="O16" i="1"/>
  <c r="O15" i="1"/>
  <c r="O14" i="1"/>
  <c r="O13" i="1"/>
  <c r="O12" i="1"/>
  <c r="O11" i="1"/>
  <c r="W20" i="1" l="1"/>
  <c r="Z20" i="1"/>
  <c r="U20" i="1"/>
  <c r="S20" i="1"/>
  <c r="X20" i="1"/>
  <c r="Y20" i="1"/>
  <c r="T20" i="1"/>
  <c r="V20" i="1"/>
  <c r="V40" i="1"/>
  <c r="Y40" i="1"/>
  <c r="T40" i="1"/>
  <c r="W40" i="1"/>
  <c r="X40" i="1"/>
  <c r="Z40" i="1"/>
  <c r="U40" i="1"/>
  <c r="S40" i="1"/>
  <c r="Y62" i="1"/>
  <c r="T62" i="1"/>
  <c r="W62" i="1"/>
  <c r="U62" i="1"/>
  <c r="Z62" i="1"/>
  <c r="V62" i="1"/>
  <c r="X62" i="1"/>
  <c r="S62" i="1"/>
  <c r="W84" i="1"/>
  <c r="Z84" i="1"/>
  <c r="U84" i="1"/>
  <c r="X84" i="1"/>
  <c r="S84" i="1"/>
  <c r="Y84" i="1"/>
  <c r="T84" i="1"/>
  <c r="V84" i="1"/>
  <c r="U74" i="1"/>
  <c r="X74" i="1"/>
  <c r="Y74" i="1"/>
  <c r="T74" i="1"/>
  <c r="V74" i="1"/>
  <c r="S74" i="1"/>
  <c r="W74" i="1"/>
  <c r="Z74" i="1"/>
  <c r="Z11" i="1"/>
  <c r="U11" i="1"/>
  <c r="T11" i="1"/>
  <c r="X11" i="1"/>
  <c r="V11" i="1"/>
  <c r="W11" i="1"/>
  <c r="S11" i="1"/>
  <c r="Y11" i="1"/>
  <c r="W21" i="1"/>
  <c r="Z21" i="1"/>
  <c r="X21" i="1"/>
  <c r="Y21" i="1"/>
  <c r="S21" i="1"/>
  <c r="T21" i="1"/>
  <c r="U21" i="1"/>
  <c r="V21" i="1"/>
  <c r="W53" i="1"/>
  <c r="Z53" i="1"/>
  <c r="X53" i="1"/>
  <c r="Y53" i="1"/>
  <c r="T53" i="1"/>
  <c r="U53" i="1"/>
  <c r="S53" i="1"/>
  <c r="V53" i="1"/>
  <c r="Z75" i="1"/>
  <c r="U75" i="1"/>
  <c r="X75" i="1"/>
  <c r="V75" i="1"/>
  <c r="W75" i="1"/>
  <c r="S75" i="1"/>
  <c r="Y75" i="1"/>
  <c r="T75" i="1"/>
  <c r="V95" i="1"/>
  <c r="Y95" i="1"/>
  <c r="T95" i="1"/>
  <c r="Z95" i="1"/>
  <c r="U95" i="1"/>
  <c r="W95" i="1"/>
  <c r="X95" i="1"/>
  <c r="S95" i="1"/>
  <c r="W12" i="1"/>
  <c r="Z12" i="1"/>
  <c r="U12" i="1"/>
  <c r="S12" i="1"/>
  <c r="V12" i="1"/>
  <c r="X12" i="1"/>
  <c r="Y12" i="1"/>
  <c r="T12" i="1"/>
  <c r="Y22" i="1"/>
  <c r="T22" i="1"/>
  <c r="W22" i="1"/>
  <c r="U22" i="1"/>
  <c r="X22" i="1"/>
  <c r="S22" i="1"/>
  <c r="Z22" i="1"/>
  <c r="V22" i="1"/>
  <c r="V32" i="1"/>
  <c r="Y32" i="1"/>
  <c r="T32" i="1"/>
  <c r="W32" i="1"/>
  <c r="Z32" i="1"/>
  <c r="S32" i="1"/>
  <c r="U32" i="1"/>
  <c r="X32" i="1"/>
  <c r="Y54" i="1"/>
  <c r="T54" i="1"/>
  <c r="W54" i="1"/>
  <c r="U54" i="1"/>
  <c r="X54" i="1"/>
  <c r="Z54" i="1"/>
  <c r="S54" i="1"/>
  <c r="V54" i="1"/>
  <c r="V64" i="1"/>
  <c r="Y64" i="1"/>
  <c r="T64" i="1"/>
  <c r="W64" i="1"/>
  <c r="Z64" i="1"/>
  <c r="U64" i="1"/>
  <c r="X64" i="1"/>
  <c r="S64" i="1"/>
  <c r="Y86" i="1"/>
  <c r="T86" i="1"/>
  <c r="W86" i="1"/>
  <c r="U86" i="1"/>
  <c r="X86" i="1"/>
  <c r="Z86" i="1"/>
  <c r="V86" i="1"/>
  <c r="S86" i="1"/>
  <c r="U50" i="1"/>
  <c r="X50" i="1"/>
  <c r="Y50" i="1"/>
  <c r="T50" i="1"/>
  <c r="Z50" i="1"/>
  <c r="S50" i="1"/>
  <c r="V50" i="1"/>
  <c r="W50" i="1"/>
  <c r="U82" i="1"/>
  <c r="X82" i="1"/>
  <c r="Y82" i="1"/>
  <c r="T82" i="1"/>
  <c r="Z82" i="1"/>
  <c r="S82" i="1"/>
  <c r="V82" i="1"/>
  <c r="W82" i="1"/>
  <c r="W13" i="1"/>
  <c r="Z13" i="1"/>
  <c r="X13" i="1"/>
  <c r="U13" i="1"/>
  <c r="V13" i="1"/>
  <c r="Y13" i="1"/>
  <c r="S13" i="1"/>
  <c r="T13" i="1"/>
  <c r="V23" i="1"/>
  <c r="Y23" i="1"/>
  <c r="T23" i="1"/>
  <c r="Z23" i="1"/>
  <c r="W23" i="1"/>
  <c r="X23" i="1"/>
  <c r="S23" i="1"/>
  <c r="U23" i="1"/>
  <c r="Z35" i="1"/>
  <c r="U35" i="1"/>
  <c r="X35" i="1"/>
  <c r="V35" i="1"/>
  <c r="S35" i="1"/>
  <c r="Y35" i="1"/>
  <c r="T35" i="1"/>
  <c r="W35" i="1"/>
  <c r="W45" i="1"/>
  <c r="Z45" i="1"/>
  <c r="X45" i="1"/>
  <c r="U45" i="1"/>
  <c r="V45" i="1"/>
  <c r="S45" i="1"/>
  <c r="Y45" i="1"/>
  <c r="T45" i="1"/>
  <c r="V55" i="1"/>
  <c r="Y55" i="1"/>
  <c r="T55" i="1"/>
  <c r="Z55" i="1"/>
  <c r="W55" i="1"/>
  <c r="X55" i="1"/>
  <c r="U55" i="1"/>
  <c r="S55" i="1"/>
  <c r="Z67" i="1"/>
  <c r="U67" i="1"/>
  <c r="X67" i="1"/>
  <c r="V67" i="1"/>
  <c r="Y67" i="1"/>
  <c r="T67" i="1"/>
  <c r="S67" i="1"/>
  <c r="W67" i="1"/>
  <c r="W77" i="1"/>
  <c r="Z77" i="1"/>
  <c r="X77" i="1"/>
  <c r="U77" i="1"/>
  <c r="V77" i="1"/>
  <c r="S77" i="1"/>
  <c r="T77" i="1"/>
  <c r="Y77" i="1"/>
  <c r="V87" i="1"/>
  <c r="Y87" i="1"/>
  <c r="T87" i="1"/>
  <c r="Z87" i="1"/>
  <c r="W87" i="1"/>
  <c r="X87" i="1"/>
  <c r="U87" i="1"/>
  <c r="S87" i="1"/>
  <c r="U98" i="1"/>
  <c r="X98" i="1"/>
  <c r="Y98" i="1"/>
  <c r="T98" i="1"/>
  <c r="Z98" i="1"/>
  <c r="S98" i="1"/>
  <c r="V98" i="1"/>
  <c r="W98" i="1"/>
  <c r="X25" i="1"/>
  <c r="V25" i="1"/>
  <c r="W25" i="1"/>
  <c r="Y25" i="1"/>
  <c r="T25" i="1"/>
  <c r="S25" i="1"/>
  <c r="Z25" i="1"/>
  <c r="U25" i="1"/>
  <c r="X57" i="1"/>
  <c r="V57" i="1"/>
  <c r="S57" i="1"/>
  <c r="W57" i="1"/>
  <c r="Y57" i="1"/>
  <c r="T57" i="1"/>
  <c r="U57" i="1"/>
  <c r="Z57" i="1"/>
  <c r="X89" i="1"/>
  <c r="V89" i="1"/>
  <c r="S89" i="1"/>
  <c r="W89" i="1"/>
  <c r="Y89" i="1"/>
  <c r="T89" i="1"/>
  <c r="Z89" i="1"/>
  <c r="U89" i="1"/>
  <c r="V10" i="1"/>
  <c r="Y10" i="1"/>
  <c r="T10" i="1"/>
  <c r="Z10" i="1"/>
  <c r="W10" i="1"/>
  <c r="O104" i="1"/>
  <c r="X10" i="1"/>
  <c r="U10" i="1"/>
  <c r="S10" i="1"/>
  <c r="O105" i="1"/>
  <c r="X17" i="1"/>
  <c r="S17" i="1"/>
  <c r="V17" i="1"/>
  <c r="Y17" i="1"/>
  <c r="T17" i="1"/>
  <c r="U17" i="1"/>
  <c r="Z17" i="1"/>
  <c r="W17" i="1"/>
  <c r="W44" i="1"/>
  <c r="Z44" i="1"/>
  <c r="U44" i="1"/>
  <c r="V44" i="1"/>
  <c r="S44" i="1"/>
  <c r="X44" i="1"/>
  <c r="T44" i="1"/>
  <c r="Y44" i="1"/>
  <c r="Y14" i="1"/>
  <c r="T14" i="1"/>
  <c r="W14" i="1"/>
  <c r="U14" i="1"/>
  <c r="Z14" i="1"/>
  <c r="V14" i="1"/>
  <c r="X14" i="1"/>
  <c r="S14" i="1"/>
  <c r="S24" i="1"/>
  <c r="V24" i="1"/>
  <c r="Y24" i="1"/>
  <c r="T24" i="1"/>
  <c r="W24" i="1"/>
  <c r="X24" i="1"/>
  <c r="Z24" i="1"/>
  <c r="U24" i="1"/>
  <c r="W36" i="1"/>
  <c r="Z36" i="1"/>
  <c r="U36" i="1"/>
  <c r="S36" i="1"/>
  <c r="X36" i="1"/>
  <c r="Y36" i="1"/>
  <c r="T36" i="1"/>
  <c r="V36" i="1"/>
  <c r="Y46" i="1"/>
  <c r="T46" i="1"/>
  <c r="W46" i="1"/>
  <c r="U46" i="1"/>
  <c r="Z46" i="1"/>
  <c r="V46" i="1"/>
  <c r="X46" i="1"/>
  <c r="S46" i="1"/>
  <c r="V56" i="1"/>
  <c r="Y56" i="1"/>
  <c r="T56" i="1"/>
  <c r="W56" i="1"/>
  <c r="X56" i="1"/>
  <c r="Z56" i="1"/>
  <c r="S56" i="1"/>
  <c r="U56" i="1"/>
  <c r="W68" i="1"/>
  <c r="Z68" i="1"/>
  <c r="U68" i="1"/>
  <c r="X68" i="1"/>
  <c r="S68" i="1"/>
  <c r="Y68" i="1"/>
  <c r="T68" i="1"/>
  <c r="V68" i="1"/>
  <c r="Y78" i="1"/>
  <c r="T78" i="1"/>
  <c r="W78" i="1"/>
  <c r="U78" i="1"/>
  <c r="Z78" i="1"/>
  <c r="V78" i="1"/>
  <c r="X78" i="1"/>
  <c r="S78" i="1"/>
  <c r="V88" i="1"/>
  <c r="Y88" i="1"/>
  <c r="T88" i="1"/>
  <c r="W88" i="1"/>
  <c r="X88" i="1"/>
  <c r="Z88" i="1"/>
  <c r="U88" i="1"/>
  <c r="S88" i="1"/>
  <c r="Z99" i="1"/>
  <c r="U99" i="1"/>
  <c r="X99" i="1"/>
  <c r="V99" i="1"/>
  <c r="Y99" i="1"/>
  <c r="T99" i="1"/>
  <c r="S99" i="1"/>
  <c r="W99" i="1"/>
  <c r="U26" i="1"/>
  <c r="X26" i="1"/>
  <c r="S26" i="1"/>
  <c r="Y26" i="1"/>
  <c r="T26" i="1"/>
  <c r="V26" i="1"/>
  <c r="W26" i="1"/>
  <c r="Z26" i="1"/>
  <c r="U58" i="1"/>
  <c r="X58" i="1"/>
  <c r="Y58" i="1"/>
  <c r="T58" i="1"/>
  <c r="V58" i="1"/>
  <c r="S58" i="1"/>
  <c r="W58" i="1"/>
  <c r="Z58" i="1"/>
  <c r="U90" i="1"/>
  <c r="X90" i="1"/>
  <c r="Y90" i="1"/>
  <c r="T90" i="1"/>
  <c r="V90" i="1"/>
  <c r="S90" i="1"/>
  <c r="W90" i="1"/>
  <c r="Z90" i="1"/>
  <c r="W52" i="1"/>
  <c r="Z52" i="1"/>
  <c r="U52" i="1"/>
  <c r="X52" i="1"/>
  <c r="Y52" i="1"/>
  <c r="T52" i="1"/>
  <c r="S52" i="1"/>
  <c r="V52" i="1"/>
  <c r="V72" i="1"/>
  <c r="Y72" i="1"/>
  <c r="T72" i="1"/>
  <c r="W72" i="1"/>
  <c r="X72" i="1"/>
  <c r="Z72" i="1"/>
  <c r="U72" i="1"/>
  <c r="S72" i="1"/>
  <c r="Y94" i="1"/>
  <c r="T94" i="1"/>
  <c r="W94" i="1"/>
  <c r="U94" i="1"/>
  <c r="Z94" i="1"/>
  <c r="V94" i="1"/>
  <c r="X94" i="1"/>
  <c r="S94" i="1"/>
  <c r="V31" i="1"/>
  <c r="Y31" i="1"/>
  <c r="T31" i="1"/>
  <c r="Z31" i="1"/>
  <c r="S31" i="1"/>
  <c r="U31" i="1"/>
  <c r="W31" i="1"/>
  <c r="X31" i="1"/>
  <c r="V63" i="1"/>
  <c r="Y63" i="1"/>
  <c r="T63" i="1"/>
  <c r="Z63" i="1"/>
  <c r="U63" i="1"/>
  <c r="W63" i="1"/>
  <c r="X63" i="1"/>
  <c r="S63" i="1"/>
  <c r="W85" i="1"/>
  <c r="Z85" i="1"/>
  <c r="X85" i="1"/>
  <c r="Y85" i="1"/>
  <c r="T85" i="1"/>
  <c r="U85" i="1"/>
  <c r="S85" i="1"/>
  <c r="V85" i="1"/>
  <c r="X81" i="1"/>
  <c r="V81" i="1"/>
  <c r="Y81" i="1"/>
  <c r="T81" i="1"/>
  <c r="S81" i="1"/>
  <c r="Z81" i="1"/>
  <c r="U81" i="1"/>
  <c r="W81" i="1"/>
  <c r="U18" i="1"/>
  <c r="X18" i="1"/>
  <c r="S18" i="1"/>
  <c r="Y18" i="1"/>
  <c r="T18" i="1"/>
  <c r="Z18" i="1"/>
  <c r="V18" i="1"/>
  <c r="W18" i="1"/>
  <c r="V15" i="1"/>
  <c r="Y15" i="1"/>
  <c r="T15" i="1"/>
  <c r="Z15" i="1"/>
  <c r="U15" i="1"/>
  <c r="W15" i="1"/>
  <c r="S15" i="1"/>
  <c r="X15" i="1"/>
  <c r="Z27" i="1"/>
  <c r="U27" i="1"/>
  <c r="X27" i="1"/>
  <c r="V27" i="1"/>
  <c r="W27" i="1"/>
  <c r="Y27" i="1"/>
  <c r="T27" i="1"/>
  <c r="S27" i="1"/>
  <c r="W37" i="1"/>
  <c r="Z37" i="1"/>
  <c r="X37" i="1"/>
  <c r="Y37" i="1"/>
  <c r="T37" i="1"/>
  <c r="U37" i="1"/>
  <c r="S37" i="1"/>
  <c r="V37" i="1"/>
  <c r="V47" i="1"/>
  <c r="Y47" i="1"/>
  <c r="T47" i="1"/>
  <c r="Z47" i="1"/>
  <c r="U47" i="1"/>
  <c r="W47" i="1"/>
  <c r="X47" i="1"/>
  <c r="S47" i="1"/>
  <c r="Z59" i="1"/>
  <c r="U59" i="1"/>
  <c r="X59" i="1"/>
  <c r="V59" i="1"/>
  <c r="W59" i="1"/>
  <c r="S59" i="1"/>
  <c r="Y59" i="1"/>
  <c r="T59" i="1"/>
  <c r="W69" i="1"/>
  <c r="Z69" i="1"/>
  <c r="X69" i="1"/>
  <c r="Y69" i="1"/>
  <c r="T69" i="1"/>
  <c r="U69" i="1"/>
  <c r="S69" i="1"/>
  <c r="V69" i="1"/>
  <c r="V79" i="1"/>
  <c r="Y79" i="1"/>
  <c r="T79" i="1"/>
  <c r="Z79" i="1"/>
  <c r="U79" i="1"/>
  <c r="W79" i="1"/>
  <c r="X79" i="1"/>
  <c r="S79" i="1"/>
  <c r="Z91" i="1"/>
  <c r="U91" i="1"/>
  <c r="X91" i="1"/>
  <c r="V91" i="1"/>
  <c r="W91" i="1"/>
  <c r="S91" i="1"/>
  <c r="Y91" i="1"/>
  <c r="T91" i="1"/>
  <c r="W100" i="1"/>
  <c r="Z100" i="1"/>
  <c r="U100" i="1"/>
  <c r="X100" i="1"/>
  <c r="Y100" i="1"/>
  <c r="T100" i="1"/>
  <c r="S100" i="1"/>
  <c r="V100" i="1"/>
  <c r="X33" i="1"/>
  <c r="V33" i="1"/>
  <c r="Y33" i="1"/>
  <c r="T33" i="1"/>
  <c r="Z33" i="1"/>
  <c r="S33" i="1"/>
  <c r="U33" i="1"/>
  <c r="W33" i="1"/>
  <c r="X65" i="1"/>
  <c r="V65" i="1"/>
  <c r="Y65" i="1"/>
  <c r="T65" i="1"/>
  <c r="S65" i="1"/>
  <c r="U65" i="1"/>
  <c r="Z65" i="1"/>
  <c r="W65" i="1"/>
  <c r="X97" i="1"/>
  <c r="V97" i="1"/>
  <c r="Y97" i="1"/>
  <c r="T97" i="1"/>
  <c r="S97" i="1"/>
  <c r="U97" i="1"/>
  <c r="Z97" i="1"/>
  <c r="W97" i="1"/>
  <c r="Y30" i="1"/>
  <c r="T30" i="1"/>
  <c r="W30" i="1"/>
  <c r="U30" i="1"/>
  <c r="Z30" i="1"/>
  <c r="V30" i="1"/>
  <c r="X30" i="1"/>
  <c r="S30" i="1"/>
  <c r="U42" i="1"/>
  <c r="X42" i="1"/>
  <c r="Y42" i="1"/>
  <c r="T42" i="1"/>
  <c r="V42" i="1"/>
  <c r="S42" i="1"/>
  <c r="W42" i="1"/>
  <c r="Z42" i="1"/>
  <c r="Z43" i="1"/>
  <c r="U43" i="1"/>
  <c r="X43" i="1"/>
  <c r="V43" i="1"/>
  <c r="W43" i="1"/>
  <c r="S43" i="1"/>
  <c r="Y43" i="1"/>
  <c r="T43" i="1"/>
  <c r="X49" i="1"/>
  <c r="V49" i="1"/>
  <c r="Y49" i="1"/>
  <c r="T49" i="1"/>
  <c r="S49" i="1"/>
  <c r="U49" i="1"/>
  <c r="Z49" i="1"/>
  <c r="W49" i="1"/>
  <c r="V96" i="1"/>
  <c r="Y96" i="1"/>
  <c r="T96" i="1"/>
  <c r="W96" i="1"/>
  <c r="Z96" i="1"/>
  <c r="U96" i="1"/>
  <c r="X96" i="1"/>
  <c r="S96" i="1"/>
  <c r="S16" i="1"/>
  <c r="V16" i="1"/>
  <c r="Y16" i="1"/>
  <c r="T16" i="1"/>
  <c r="W16" i="1"/>
  <c r="Z16" i="1"/>
  <c r="U16" i="1"/>
  <c r="X16" i="1"/>
  <c r="W28" i="1"/>
  <c r="Z28" i="1"/>
  <c r="U28" i="1"/>
  <c r="S28" i="1"/>
  <c r="V28" i="1"/>
  <c r="X28" i="1"/>
  <c r="T28" i="1"/>
  <c r="Y28" i="1"/>
  <c r="Y38" i="1"/>
  <c r="T38" i="1"/>
  <c r="W38" i="1"/>
  <c r="U38" i="1"/>
  <c r="X38" i="1"/>
  <c r="Z38" i="1"/>
  <c r="V38" i="1"/>
  <c r="S38" i="1"/>
  <c r="V48" i="1"/>
  <c r="Y48" i="1"/>
  <c r="T48" i="1"/>
  <c r="W48" i="1"/>
  <c r="Z48" i="1"/>
  <c r="U48" i="1"/>
  <c r="X48" i="1"/>
  <c r="S48" i="1"/>
  <c r="W60" i="1"/>
  <c r="Z60" i="1"/>
  <c r="U60" i="1"/>
  <c r="S60" i="1"/>
  <c r="V60" i="1"/>
  <c r="X60" i="1"/>
  <c r="Y60" i="1"/>
  <c r="T60" i="1"/>
  <c r="Y70" i="1"/>
  <c r="T70" i="1"/>
  <c r="W70" i="1"/>
  <c r="U70" i="1"/>
  <c r="X70" i="1"/>
  <c r="Z70" i="1"/>
  <c r="S70" i="1"/>
  <c r="V70" i="1"/>
  <c r="V80" i="1"/>
  <c r="Y80" i="1"/>
  <c r="T80" i="1"/>
  <c r="W80" i="1"/>
  <c r="Z80" i="1"/>
  <c r="U80" i="1"/>
  <c r="X80" i="1"/>
  <c r="S80" i="1"/>
  <c r="W92" i="1"/>
  <c r="Z92" i="1"/>
  <c r="U92" i="1"/>
  <c r="V92" i="1"/>
  <c r="S92" i="1"/>
  <c r="X92" i="1"/>
  <c r="T92" i="1"/>
  <c r="Y92" i="1"/>
  <c r="W101" i="1"/>
  <c r="Z101" i="1"/>
  <c r="X101" i="1"/>
  <c r="Y101" i="1"/>
  <c r="T101" i="1"/>
  <c r="U101" i="1"/>
  <c r="S101" i="1"/>
  <c r="V101" i="1"/>
  <c r="U34" i="1"/>
  <c r="X34" i="1"/>
  <c r="S34" i="1"/>
  <c r="Y34" i="1"/>
  <c r="T34" i="1"/>
  <c r="Z34" i="1"/>
  <c r="V34" i="1"/>
  <c r="W34" i="1"/>
  <c r="U66" i="1"/>
  <c r="X66" i="1"/>
  <c r="Y66" i="1"/>
  <c r="T66" i="1"/>
  <c r="Z66" i="1"/>
  <c r="S66" i="1"/>
  <c r="V66" i="1"/>
  <c r="W66" i="1"/>
  <c r="W76" i="1"/>
  <c r="Z76" i="1"/>
  <c r="U76" i="1"/>
  <c r="V76" i="1"/>
  <c r="S76" i="1"/>
  <c r="X76" i="1"/>
  <c r="T76" i="1"/>
  <c r="Y76" i="1"/>
  <c r="Z19" i="1"/>
  <c r="U19" i="1"/>
  <c r="X19" i="1"/>
  <c r="V19" i="1"/>
  <c r="S19" i="1"/>
  <c r="Y19" i="1"/>
  <c r="T19" i="1"/>
  <c r="W19" i="1"/>
  <c r="W29" i="1"/>
  <c r="Z29" i="1"/>
  <c r="X29" i="1"/>
  <c r="U29" i="1"/>
  <c r="V29" i="1"/>
  <c r="S29" i="1"/>
  <c r="Y29" i="1"/>
  <c r="T29" i="1"/>
  <c r="V39" i="1"/>
  <c r="Y39" i="1"/>
  <c r="T39" i="1"/>
  <c r="Z39" i="1"/>
  <c r="W39" i="1"/>
  <c r="X39" i="1"/>
  <c r="U39" i="1"/>
  <c r="S39" i="1"/>
  <c r="Z51" i="1"/>
  <c r="U51" i="1"/>
  <c r="X51" i="1"/>
  <c r="V51" i="1"/>
  <c r="Y51" i="1"/>
  <c r="T51" i="1"/>
  <c r="S51" i="1"/>
  <c r="W51" i="1"/>
  <c r="W61" i="1"/>
  <c r="Z61" i="1"/>
  <c r="X61" i="1"/>
  <c r="U61" i="1"/>
  <c r="V61" i="1"/>
  <c r="S61" i="1"/>
  <c r="Y61" i="1"/>
  <c r="T61" i="1"/>
  <c r="V71" i="1"/>
  <c r="Y71" i="1"/>
  <c r="T71" i="1"/>
  <c r="Z71" i="1"/>
  <c r="W71" i="1"/>
  <c r="X71" i="1"/>
  <c r="U71" i="1"/>
  <c r="S71" i="1"/>
  <c r="Z83" i="1"/>
  <c r="U83" i="1"/>
  <c r="X83" i="1"/>
  <c r="V83" i="1"/>
  <c r="Y83" i="1"/>
  <c r="T83" i="1"/>
  <c r="S83" i="1"/>
  <c r="W83" i="1"/>
  <c r="W93" i="1"/>
  <c r="Z93" i="1"/>
  <c r="X93" i="1"/>
  <c r="U93" i="1"/>
  <c r="V93" i="1"/>
  <c r="S93" i="1"/>
  <c r="T93" i="1"/>
  <c r="Y93" i="1"/>
  <c r="Y102" i="1"/>
  <c r="T102" i="1"/>
  <c r="W102" i="1"/>
  <c r="U102" i="1"/>
  <c r="X102" i="1"/>
  <c r="Z102" i="1"/>
  <c r="S102" i="1"/>
  <c r="V102" i="1"/>
  <c r="X41" i="1"/>
  <c r="V41" i="1"/>
  <c r="S41" i="1"/>
  <c r="W41" i="1"/>
  <c r="Y41" i="1"/>
  <c r="T41" i="1"/>
  <c r="U41" i="1"/>
  <c r="Z41" i="1"/>
  <c r="X73" i="1"/>
  <c r="V73" i="1"/>
  <c r="S73" i="1"/>
  <c r="W73" i="1"/>
  <c r="Y73" i="1"/>
  <c r="T73" i="1"/>
  <c r="Z73" i="1"/>
  <c r="U73" i="1"/>
  <c r="J119" i="1" l="1"/>
  <c r="G116" i="1"/>
  <c r="I118" i="1"/>
  <c r="F115" i="1"/>
  <c r="K120" i="1"/>
  <c r="E114" i="1"/>
  <c r="H117" i="1"/>
  <c r="Z104" i="1"/>
  <c r="Z105" i="1"/>
  <c r="X105" i="1"/>
  <c r="X104" i="1"/>
  <c r="W105" i="1"/>
  <c r="W104" i="1"/>
  <c r="T105" i="1"/>
  <c r="E161" i="1" s="1"/>
  <c r="T104" i="1"/>
  <c r="E159" i="1" s="1"/>
  <c r="E162" i="1" s="1"/>
  <c r="U105" i="1"/>
  <c r="U104" i="1"/>
  <c r="Y104" i="1"/>
  <c r="Y105" i="1"/>
  <c r="S105" i="1"/>
  <c r="S104" i="1"/>
  <c r="V105" i="1"/>
  <c r="V104" i="1"/>
  <c r="E128" i="1" l="1"/>
  <c r="E145" i="1"/>
  <c r="E141" i="1"/>
  <c r="E124" i="1"/>
  <c r="E129" i="1"/>
  <c r="E146" i="1"/>
  <c r="E147" i="1"/>
  <c r="E130" i="1"/>
  <c r="E143" i="1"/>
  <c r="E126" i="1"/>
  <c r="E127" i="1"/>
  <c r="E144" i="1"/>
  <c r="E125" i="1"/>
  <c r="E142" i="1"/>
  <c r="H141" i="1" a="1"/>
  <c r="H124" i="1" a="1"/>
  <c r="F134" i="1" l="1"/>
  <c r="H141" i="1"/>
  <c r="H148" i="1" s="1"/>
  <c r="L148" i="1"/>
  <c r="J148" i="1"/>
  <c r="I148" i="1"/>
  <c r="K148" i="1"/>
  <c r="M148" i="1"/>
  <c r="N148" i="1"/>
  <c r="F151" i="1"/>
  <c r="H124" i="1"/>
  <c r="H131" i="1" s="1"/>
  <c r="M131" i="1"/>
  <c r="I131" i="1"/>
  <c r="N131" i="1"/>
  <c r="K131" i="1"/>
  <c r="J131" i="1"/>
  <c r="L131" i="1"/>
  <c r="F152" i="1" l="1"/>
  <c r="F153" i="1" s="1"/>
  <c r="F135" i="1"/>
  <c r="F136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<sst xmlns="http://schemas.openxmlformats.org/spreadsheetml/2006/main" count="403" uniqueCount="175">
  <si>
    <t>第一题a和b</t>
  </si>
  <si>
    <t>日期</t>
  </si>
  <si>
    <t>Time</t>
  </si>
  <si>
    <t>A-stock index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</si>
  <si>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</si>
  <si>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</si>
  <si>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</si>
  <si>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</si>
  <si>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</si>
  <si>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</si>
  <si>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</si>
  <si>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</si>
  <si>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</si>
  <si>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</si>
  <si>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</si>
  <si>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</si>
  <si>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</si>
  <si>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</si>
  <si>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</si>
  <si>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</si>
  <si>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</si>
  <si>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</si>
  <si>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</si>
  <si>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</si>
  <si>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</si>
  <si>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</si>
  <si>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</si>
  <si>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</si>
  <si>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</si>
  <si>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</si>
  <si>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</si>
  <si>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</si>
  <si>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</si>
  <si>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</si>
  <si>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</si>
  <si>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</si>
  <si>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</si>
  <si>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</si>
  <si>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</si>
  <si>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</si>
  <si>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</si>
  <si>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</si>
  <si>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</si>
  <si>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</si>
  <si>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</si>
  <si>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</si>
  <si>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</si>
  <si>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</si>
  <si>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</si>
  <si>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</si>
  <si>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</si>
  <si>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</si>
  <si>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</si>
  <si>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</si>
  <si>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</si>
  <si>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</si>
  <si>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</si>
  <si>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</si>
  <si>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</si>
  <si>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</si>
  <si>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</si>
  <si>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</si>
  <si>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</si>
  <si>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</si>
  <si>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</si>
  <si>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</si>
  <si>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</si>
  <si>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</si>
  <si>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</si>
  <si>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</si>
  <si>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</si>
  <si>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</si>
  <si>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</si>
  <si>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</si>
  <si>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</si>
  <si>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</si>
  <si>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</si>
  <si>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</si>
  <si>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</si>
  <si>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</si>
  <si>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</si>
  <si>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</si>
  <si>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</si>
  <si>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</si>
  <si>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</si>
  <si>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</si>
  <si>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</si>
  <si>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</si>
  <si>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</si>
  <si>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</si>
  <si>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</si>
  <si>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2020-02</t>
  </si>
  <si>
    <t>2020-01</t>
  </si>
  <si>
    <t>2020-03</t>
  </si>
  <si>
    <t>2020-04</t>
  </si>
  <si>
    <t>2020-05</t>
  </si>
  <si>
    <t>601318</t>
  </si>
  <si>
    <t>600519</t>
  </si>
  <si>
    <t>600030</t>
  </si>
  <si>
    <t>600887</t>
  </si>
  <si>
    <t>601398</t>
  </si>
  <si>
    <t>600900</t>
  </si>
  <si>
    <t>Ping An Insurance</t>
  </si>
  <si>
    <t>Kweichow Moutai</t>
  </si>
  <si>
    <t>CITIC Securities</t>
  </si>
  <si>
    <t>Inner Mongolia Yili Industrial Group</t>
  </si>
  <si>
    <t>Industrial and Commercial Bank of China</t>
  </si>
  <si>
    <t>China Yangtze Power</t>
  </si>
  <si>
    <t>2020-06</t>
  </si>
  <si>
    <t>90-day money market rates in China (monthly)</t>
  </si>
  <si>
    <t>MM90M</t>
  </si>
  <si>
    <t>MM90A</t>
  </si>
  <si>
    <t>A-index</t>
  </si>
  <si>
    <t>Index with dividends reinvested</t>
  </si>
  <si>
    <t xml:space="preserve">Mean </t>
  </si>
  <si>
    <t>Std dev (sample)</t>
  </si>
  <si>
    <t>Beijing Originwater Technology</t>
  </si>
  <si>
    <t>300070</t>
  </si>
  <si>
    <t xml:space="preserve">Returns are monthly and are in decimal form, i.e, 0.01 below refers to 1%. </t>
  </si>
  <si>
    <t>Raw return - MM90M</t>
  </si>
  <si>
    <t>Excess Returns:</t>
  </si>
  <si>
    <t>, can be used as the proxy for risk-free rate</t>
  </si>
  <si>
    <t>90-day money market rates in China (annualized), top-grade securities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</si>
  <si>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</si>
  <si>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</si>
  <si>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</si>
  <si>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</si>
  <si>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</si>
  <si>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</si>
  <si>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</si>
  <si>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</si>
  <si>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</si>
  <si>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</si>
  <si>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</si>
  <si>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</si>
  <si>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</si>
  <si>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</si>
  <si>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</si>
  <si>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</si>
  <si>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</si>
  <si>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</si>
  <si>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</si>
  <si>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</si>
  <si>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</si>
  <si>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</si>
  <si>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</si>
  <si>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</si>
  <si>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</si>
  <si>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N</t>
  </si>
  <si>
    <t>N-1</t>
  </si>
  <si>
    <t>N/(N-1)</t>
  </si>
  <si>
    <t>Stock</t>
  </si>
  <si>
    <t>Mean Return</t>
  </si>
  <si>
    <t>Weight</t>
  </si>
  <si>
    <t>Q2</t>
  </si>
  <si>
    <t>Std dev</t>
  </si>
  <si>
    <t>Sum of Weights</t>
  </si>
  <si>
    <t>Mean return of ptf</t>
  </si>
  <si>
    <t>Sharpe Ratio</t>
  </si>
  <si>
    <t>b)</t>
  </si>
  <si>
    <t>alpha</t>
  </si>
  <si>
    <t>alpha of ptf</t>
  </si>
  <si>
    <t>a)</t>
  </si>
  <si>
    <t>Q3</t>
  </si>
  <si>
    <t>Kweichou Mutai</t>
  </si>
  <si>
    <t>Mean excess return</t>
  </si>
  <si>
    <t>Alpha</t>
  </si>
  <si>
    <t>Mean Excess Return</t>
  </si>
  <si>
    <t>Mean Excess return of ptf</t>
  </si>
  <si>
    <t>Std dev of asset's excess return</t>
  </si>
  <si>
    <t>Sharpe ratio</t>
  </si>
  <si>
    <t>Sharpe ratio is always &lt; 1, in any case using these types of stocks</t>
  </si>
  <si>
    <t>beta</t>
  </si>
  <si>
    <t>beta of ptf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</si>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</sst>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"/>
    <numFmt numFmtId="166" formatCode="0.0%"/>
    <numFmt numFmtId="167" formatCode="yyyy\-mm\-dd"/>
    <numFmt numFmtId="168" formatCode="0.000"/>
    <numFmt numFmtId="169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imSun"/>
    </font>
    <font>
      <sz val="10"/>
      <color theme="1"/>
      <name val="SimSun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66" fontId="0" fillId="0" borderId="0" xfId="1" applyNumberFormat="1" applyFont="1"/>
    <xf numFmtId="2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2" fillId="0" borderId="0" xfId="0" applyFont="1"/>
    <xf numFmtId="167" fontId="0" fillId="0" borderId="0" xfId="0" applyNumberFormat="1"/>
    <xf numFmtId="168" fontId="0" fillId="0" borderId="0" xfId="0" applyNumberFormat="1"/>
    <xf numFmtId="0" fontId="4" fillId="0" borderId="0" xfId="0" applyFont="1"/>
    <xf numFmtId="2" fontId="5" fillId="0" borderId="0" xfId="0" applyNumberFormat="1" applyFont="1"/>
    <xf numFmtId="0" fontId="6" fillId="0" borderId="0" xfId="0" applyFont="1"/>
    <xf numFmtId="0" fontId="5" fillId="0" borderId="0" xfId="0" applyFont="1"/>
    <xf numFmtId="165" fontId="5" fillId="0" borderId="0" xfId="0" applyNumberFormat="1" applyFont="1"/>
    <xf numFmtId="166" fontId="5" fillId="0" borderId="0" xfId="1" applyNumberFormat="1" applyFont="1"/>
    <xf numFmtId="164" fontId="5" fillId="0" borderId="0" xfId="0" applyNumberFormat="1" applyFont="1"/>
    <xf numFmtId="14" fontId="5" fillId="0" borderId="0" xfId="0" applyNumberFormat="1" applyFont="1"/>
    <xf numFmtId="169" fontId="8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1" xfId="0" applyBorder="1"/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Continuous"/>
    </xf>
    <xf numFmtId="0" fontId="17" fillId="0" borderId="0" xfId="0" applyFont="1"/>
    <xf numFmtId="0" fontId="0" fillId="2" borderId="0" xfId="0" applyFill="1"/>
    <xf numFmtId="0" fontId="4" fillId="2" borderId="0" xfId="0" applyFont="1" applyFill="1"/>
    <xf numFmtId="169" fontId="0" fillId="0" borderId="0" xfId="0" applyNumberFormat="1"/>
    <xf numFmtId="0" fontId="19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4E0F-02DB-4865-BF01-EBF3D1616DA0}">
  <dimension ref="A1:L18"/>
  <sheetViews>
    <sheetView workbookViewId="0">
      <selection activeCell="B18" sqref="B18"/>
    </sheetView>
  </sheetViews>
  <sheetFormatPr defaultRowHeight="14.4" x14ac:dyDescent="0.3"/>
  <sheetData>
    <row r="1" spans="1:12" x14ac:dyDescent="0.3">
      <c r="A1" t="s">
        <v>123</v>
      </c>
    </row>
    <row r="2" spans="1:12" ht="15" thickBot="1" x14ac:dyDescent="0.35"/>
    <row r="3" spans="1:12" x14ac:dyDescent="0.3">
      <c r="A3" s="30" t="s">
        <v>124</v>
      </c>
      <c r="B3" s="30"/>
    </row>
    <row r="4" spans="1:12" x14ac:dyDescent="0.3">
      <c r="A4" t="s">
        <v>125</v>
      </c>
      <c r="B4">
        <v>0.68560386060380474</v>
      </c>
    </row>
    <row r="5" spans="1:12" x14ac:dyDescent="0.3">
      <c r="A5" t="s">
        <v>126</v>
      </c>
      <c r="B5">
        <v>0.47005265367484128</v>
      </c>
    </row>
    <row r="6" spans="1:12" x14ac:dyDescent="0.3">
      <c r="A6" t="s">
        <v>127</v>
      </c>
      <c r="B6">
        <v>0.46422905646247692</v>
      </c>
    </row>
    <row r="7" spans="1:12" x14ac:dyDescent="0.3">
      <c r="A7" t="s">
        <v>128</v>
      </c>
      <c r="B7">
        <v>6.8490190052050565E-2</v>
      </c>
    </row>
    <row r="8" spans="1:12" ht="15" thickBot="1" x14ac:dyDescent="0.35">
      <c r="A8" s="28" t="s">
        <v>129</v>
      </c>
      <c r="B8" s="28">
        <v>93</v>
      </c>
    </row>
    <row r="10" spans="1:12" ht="15" thickBot="1" x14ac:dyDescent="0.35">
      <c r="A10" t="s">
        <v>130</v>
      </c>
    </row>
    <row r="11" spans="1:12" x14ac:dyDescent="0.3">
      <c r="A11" s="29"/>
      <c r="B11" s="29" t="s">
        <v>135</v>
      </c>
      <c r="C11" s="29" t="s">
        <v>136</v>
      </c>
      <c r="D11" s="29" t="s">
        <v>137</v>
      </c>
      <c r="E11" s="29" t="s">
        <v>138</v>
      </c>
      <c r="F11" s="29" t="s">
        <v>139</v>
      </c>
    </row>
    <row r="12" spans="1:12" x14ac:dyDescent="0.3">
      <c r="A12" t="s">
        <v>131</v>
      </c>
      <c r="B12">
        <v>1</v>
      </c>
      <c r="C12">
        <v>0.37862729782320581</v>
      </c>
      <c r="D12">
        <v>0.37862729782320581</v>
      </c>
      <c r="E12">
        <v>80.715172518602088</v>
      </c>
      <c r="F12">
        <v>3.4089787838420331E-14</v>
      </c>
    </row>
    <row r="13" spans="1:12" x14ac:dyDescent="0.3">
      <c r="A13" t="s">
        <v>132</v>
      </c>
      <c r="B13">
        <v>91</v>
      </c>
      <c r="C13">
        <v>0.42687245813630648</v>
      </c>
      <c r="D13">
        <v>4.6909061333660056E-3</v>
      </c>
      <c r="L13" t="s">
        <v>102</v>
      </c>
    </row>
    <row r="14" spans="1:12" ht="15" thickBot="1" x14ac:dyDescent="0.35">
      <c r="A14" s="28" t="s">
        <v>133</v>
      </c>
      <c r="B14" s="28">
        <v>92</v>
      </c>
      <c r="C14" s="28">
        <v>0.80549975595951229</v>
      </c>
      <c r="D14" s="28"/>
      <c r="E14" s="28"/>
      <c r="F14" s="28"/>
    </row>
    <row r="15" spans="1:12" ht="15" thickBot="1" x14ac:dyDescent="0.35"/>
    <row r="16" spans="1:12" x14ac:dyDescent="0.3">
      <c r="A16" s="29"/>
      <c r="B16" s="29" t="s">
        <v>140</v>
      </c>
      <c r="C16" s="29" t="s">
        <v>128</v>
      </c>
      <c r="D16" s="29" t="s">
        <v>141</v>
      </c>
      <c r="E16" s="29" t="s">
        <v>142</v>
      </c>
      <c r="F16" s="29" t="s">
        <v>143</v>
      </c>
      <c r="G16" s="29" t="s">
        <v>144</v>
      </c>
      <c r="H16" s="29" t="s">
        <v>145</v>
      </c>
      <c r="I16" s="29" t="s">
        <v>146</v>
      </c>
    </row>
    <row r="17" spans="1:9" x14ac:dyDescent="0.3">
      <c r="A17" t="s">
        <v>134</v>
      </c>
      <c r="B17">
        <v>1.04097717960327E-2</v>
      </c>
      <c r="C17">
        <v>7.1270842252108765E-3</v>
      </c>
      <c r="D17">
        <v>1.4605933460432343</v>
      </c>
      <c r="E17">
        <v>0.1475711920609013</v>
      </c>
      <c r="F17">
        <v>-3.7473054865435097E-3</v>
      </c>
      <c r="G17">
        <v>2.4566849078608923E-2</v>
      </c>
      <c r="H17">
        <v>-3.7473054865435097E-3</v>
      </c>
      <c r="I17">
        <v>2.4566849078608923E-2</v>
      </c>
    </row>
    <row r="18" spans="1:9" ht="15" thickBot="1" x14ac:dyDescent="0.35">
      <c r="A18" s="28" t="s">
        <v>147</v>
      </c>
      <c r="B18" s="28">
        <v>0.94503506326491005</v>
      </c>
      <c r="C18" s="28">
        <v>0.10518900149337707</v>
      </c>
      <c r="D18" s="28">
        <v>8.9841623159091579</v>
      </c>
      <c r="E18" s="28">
        <v>3.4089787838419227E-14</v>
      </c>
      <c r="F18" s="28">
        <v>0.73609003380236004</v>
      </c>
      <c r="G18" s="28">
        <v>1.1539800927274606</v>
      </c>
      <c r="H18" s="28">
        <v>0.73609003380236004</v>
      </c>
      <c r="I18" s="28">
        <v>1.1539800927274606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69D5-2FB9-4F82-991D-33178A1348B0}">
  <dimension ref="A1:I18"/>
  <sheetViews>
    <sheetView workbookViewId="0">
      <selection activeCell="B18" sqref="B18"/>
    </sheetView>
  </sheetViews>
  <sheetFormatPr defaultRowHeight="14.4" x14ac:dyDescent="0.3"/>
  <sheetData>
    <row r="1" spans="1:9" x14ac:dyDescent="0.3">
      <c r="A1" t="s">
        <v>123</v>
      </c>
    </row>
    <row r="2" spans="1:9" ht="15" thickBot="1" x14ac:dyDescent="0.35"/>
    <row r="3" spans="1:9" x14ac:dyDescent="0.3">
      <c r="A3" s="30" t="s">
        <v>124</v>
      </c>
      <c r="B3" s="30"/>
    </row>
    <row r="4" spans="1:9" x14ac:dyDescent="0.3">
      <c r="A4" t="s">
        <v>125</v>
      </c>
      <c r="B4">
        <v>0.47748815784065879</v>
      </c>
    </row>
    <row r="5" spans="1:9" x14ac:dyDescent="0.3">
      <c r="A5" t="s">
        <v>126</v>
      </c>
      <c r="B5">
        <v>0.2279949408780659</v>
      </c>
    </row>
    <row r="6" spans="1:9" x14ac:dyDescent="0.3">
      <c r="A6" t="s">
        <v>127</v>
      </c>
      <c r="B6">
        <v>0.21951136879980288</v>
      </c>
    </row>
    <row r="7" spans="1:9" x14ac:dyDescent="0.3">
      <c r="A7" t="s">
        <v>128</v>
      </c>
      <c r="B7">
        <v>7.8119101542901345E-2</v>
      </c>
    </row>
    <row r="8" spans="1:9" ht="15" thickBot="1" x14ac:dyDescent="0.35">
      <c r="A8" s="28" t="s">
        <v>129</v>
      </c>
      <c r="B8" s="28">
        <v>93</v>
      </c>
    </row>
    <row r="10" spans="1:9" ht="15" thickBot="1" x14ac:dyDescent="0.35">
      <c r="A10" t="s">
        <v>130</v>
      </c>
    </row>
    <row r="11" spans="1:9" x14ac:dyDescent="0.3">
      <c r="A11" s="29"/>
      <c r="B11" s="29" t="s">
        <v>135</v>
      </c>
      <c r="C11" s="29" t="s">
        <v>136</v>
      </c>
      <c r="D11" s="29" t="s">
        <v>137</v>
      </c>
      <c r="E11" s="29" t="s">
        <v>138</v>
      </c>
      <c r="F11" s="29" t="s">
        <v>139</v>
      </c>
    </row>
    <row r="12" spans="1:9" x14ac:dyDescent="0.3">
      <c r="A12" t="s">
        <v>131</v>
      </c>
      <c r="B12">
        <v>1</v>
      </c>
      <c r="C12">
        <v>0.16400645285918003</v>
      </c>
      <c r="D12">
        <v>0.16400645285918003</v>
      </c>
      <c r="E12">
        <v>26.87487520289298</v>
      </c>
      <c r="F12">
        <v>1.3012946722829419E-6</v>
      </c>
    </row>
    <row r="13" spans="1:9" x14ac:dyDescent="0.3">
      <c r="A13" t="s">
        <v>132</v>
      </c>
      <c r="B13">
        <v>91</v>
      </c>
      <c r="C13">
        <v>0.55533605635418193</v>
      </c>
      <c r="D13">
        <v>6.1025940258701309E-3</v>
      </c>
    </row>
    <row r="14" spans="1:9" ht="15" thickBot="1" x14ac:dyDescent="0.35">
      <c r="A14" s="28" t="s">
        <v>133</v>
      </c>
      <c r="B14" s="28">
        <v>92</v>
      </c>
      <c r="C14" s="28">
        <v>0.71934250921336196</v>
      </c>
      <c r="D14" s="28"/>
      <c r="E14" s="28"/>
      <c r="F14" s="28"/>
    </row>
    <row r="15" spans="1:9" ht="15" thickBot="1" x14ac:dyDescent="0.35"/>
    <row r="16" spans="1:9" x14ac:dyDescent="0.3">
      <c r="A16" s="29"/>
      <c r="B16" s="29" t="s">
        <v>140</v>
      </c>
      <c r="C16" s="29" t="s">
        <v>128</v>
      </c>
      <c r="D16" s="29" t="s">
        <v>141</v>
      </c>
      <c r="E16" s="29" t="s">
        <v>142</v>
      </c>
      <c r="F16" s="29" t="s">
        <v>143</v>
      </c>
      <c r="G16" s="29" t="s">
        <v>144</v>
      </c>
      <c r="H16" s="29" t="s">
        <v>145</v>
      </c>
      <c r="I16" s="29" t="s">
        <v>146</v>
      </c>
    </row>
    <row r="17" spans="1:9" x14ac:dyDescent="0.3">
      <c r="A17" t="s">
        <v>134</v>
      </c>
      <c r="B17">
        <v>2.0370004854677201E-2</v>
      </c>
      <c r="C17">
        <v>8.1290680588115803E-3</v>
      </c>
      <c r="D17">
        <v>2.5058228947409198</v>
      </c>
      <c r="E17">
        <v>1.3993966251181315E-2</v>
      </c>
      <c r="F17">
        <v>4.2226097759397417E-3</v>
      </c>
      <c r="G17">
        <v>3.6517399933414629E-2</v>
      </c>
      <c r="H17">
        <v>4.2226097759397417E-3</v>
      </c>
      <c r="I17">
        <v>3.6517399933414629E-2</v>
      </c>
    </row>
    <row r="18" spans="1:9" ht="15" thickBot="1" x14ac:dyDescent="0.35">
      <c r="A18" s="28" t="s">
        <v>147</v>
      </c>
      <c r="B18" s="28">
        <v>0.62197428445820402</v>
      </c>
      <c r="C18" s="28">
        <v>0.11997733226630905</v>
      </c>
      <c r="D18" s="28">
        <v>5.1840983018161433</v>
      </c>
      <c r="E18" s="28">
        <v>1.3012946722829254E-6</v>
      </c>
      <c r="F18" s="28">
        <v>0.38365405259631563</v>
      </c>
      <c r="G18" s="28">
        <v>0.86029451632009213</v>
      </c>
      <c r="H18" s="28">
        <v>0.38365405259631563</v>
      </c>
      <c r="I18" s="28">
        <v>0.86029451632009213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2859-2B00-4FD8-9986-D3175AA513B9}">
  <dimension ref="A1:I18"/>
  <sheetViews>
    <sheetView workbookViewId="0">
      <selection activeCell="B18" sqref="B18"/>
    </sheetView>
  </sheetViews>
  <sheetFormatPr defaultRowHeight="14.4" x14ac:dyDescent="0.3"/>
  <sheetData>
    <row r="1" spans="1:9" x14ac:dyDescent="0.3">
      <c r="A1" t="s">
        <v>123</v>
      </c>
    </row>
    <row r="2" spans="1:9" ht="15" thickBot="1" x14ac:dyDescent="0.35"/>
    <row r="3" spans="1:9" x14ac:dyDescent="0.3">
      <c r="A3" s="30" t="s">
        <v>124</v>
      </c>
      <c r="B3" s="30"/>
    </row>
    <row r="4" spans="1:9" x14ac:dyDescent="0.3">
      <c r="A4" t="s">
        <v>125</v>
      </c>
      <c r="B4">
        <v>0.52530378040649173</v>
      </c>
    </row>
    <row r="5" spans="1:9" x14ac:dyDescent="0.3">
      <c r="A5" t="s">
        <v>126</v>
      </c>
      <c r="B5">
        <v>0.27594406170935165</v>
      </c>
    </row>
    <row r="6" spans="1:9" x14ac:dyDescent="0.3">
      <c r="A6" t="s">
        <v>127</v>
      </c>
      <c r="B6">
        <v>0.26798740304681706</v>
      </c>
    </row>
    <row r="7" spans="1:9" x14ac:dyDescent="0.3">
      <c r="A7" t="s">
        <v>128</v>
      </c>
      <c r="B7">
        <v>9.6934929379798487E-2</v>
      </c>
    </row>
    <row r="8" spans="1:9" ht="15" thickBot="1" x14ac:dyDescent="0.35">
      <c r="A8" s="28" t="s">
        <v>129</v>
      </c>
      <c r="B8" s="28">
        <v>93</v>
      </c>
    </row>
    <row r="10" spans="1:9" ht="15" thickBot="1" x14ac:dyDescent="0.35">
      <c r="A10" t="s">
        <v>130</v>
      </c>
    </row>
    <row r="11" spans="1:9" x14ac:dyDescent="0.3">
      <c r="A11" s="29"/>
      <c r="B11" s="29" t="s">
        <v>135</v>
      </c>
      <c r="C11" s="29" t="s">
        <v>136</v>
      </c>
      <c r="D11" s="29" t="s">
        <v>137</v>
      </c>
      <c r="E11" s="29" t="s">
        <v>138</v>
      </c>
      <c r="F11" s="29" t="s">
        <v>139</v>
      </c>
    </row>
    <row r="12" spans="1:9" x14ac:dyDescent="0.3">
      <c r="A12" t="s">
        <v>131</v>
      </c>
      <c r="B12">
        <v>1</v>
      </c>
      <c r="C12">
        <v>0.32587490803028263</v>
      </c>
      <c r="D12">
        <v>0.32587490803028263</v>
      </c>
      <c r="E12">
        <v>34.680897272706375</v>
      </c>
      <c r="F12">
        <v>6.4408268459365617E-8</v>
      </c>
    </row>
    <row r="13" spans="1:9" x14ac:dyDescent="0.3">
      <c r="A13" t="s">
        <v>132</v>
      </c>
      <c r="B13">
        <v>91</v>
      </c>
      <c r="C13">
        <v>0.85507062858185334</v>
      </c>
      <c r="D13">
        <v>9.3963805338665198E-3</v>
      </c>
    </row>
    <row r="14" spans="1:9" ht="15" thickBot="1" x14ac:dyDescent="0.35">
      <c r="A14" s="28" t="s">
        <v>133</v>
      </c>
      <c r="B14" s="28">
        <v>92</v>
      </c>
      <c r="C14" s="28">
        <v>1.180945536612136</v>
      </c>
      <c r="D14" s="28"/>
      <c r="E14" s="28"/>
      <c r="F14" s="28"/>
    </row>
    <row r="15" spans="1:9" ht="15" thickBot="1" x14ac:dyDescent="0.35"/>
    <row r="16" spans="1:9" x14ac:dyDescent="0.3">
      <c r="A16" s="29"/>
      <c r="B16" s="29" t="s">
        <v>140</v>
      </c>
      <c r="C16" s="29" t="s">
        <v>128</v>
      </c>
      <c r="D16" s="29" t="s">
        <v>141</v>
      </c>
      <c r="E16" s="29" t="s">
        <v>142</v>
      </c>
      <c r="F16" s="29" t="s">
        <v>143</v>
      </c>
      <c r="G16" s="29" t="s">
        <v>144</v>
      </c>
      <c r="H16" s="29" t="s">
        <v>145</v>
      </c>
      <c r="I16" s="29" t="s">
        <v>146</v>
      </c>
    </row>
    <row r="17" spans="1:9" x14ac:dyDescent="0.3">
      <c r="A17" t="s">
        <v>134</v>
      </c>
      <c r="B17">
        <v>-3.938934690630334E-4</v>
      </c>
      <c r="C17">
        <v>1.008704174319937E-2</v>
      </c>
      <c r="D17">
        <v>-3.9049453654595438E-2</v>
      </c>
      <c r="E17">
        <v>0.968936502166034</v>
      </c>
      <c r="F17">
        <v>-2.0430562743421237E-2</v>
      </c>
      <c r="G17">
        <v>1.9642775805295169E-2</v>
      </c>
      <c r="H17">
        <v>-2.0430562743421237E-2</v>
      </c>
      <c r="I17">
        <v>1.9642775805295169E-2</v>
      </c>
    </row>
    <row r="18" spans="1:9" ht="15" thickBot="1" x14ac:dyDescent="0.35">
      <c r="A18" s="28" t="s">
        <v>147</v>
      </c>
      <c r="B18" s="28">
        <v>0.87673313823266796</v>
      </c>
      <c r="C18" s="28">
        <v>0.14887516626166444</v>
      </c>
      <c r="D18" s="28">
        <v>5.8890489276882692</v>
      </c>
      <c r="E18" s="28">
        <v>6.4408268459366094E-8</v>
      </c>
      <c r="F18" s="28">
        <v>0.58101090911022379</v>
      </c>
      <c r="G18" s="28">
        <v>1.1724553673551117</v>
      </c>
      <c r="H18" s="28">
        <v>0.58101090911022379</v>
      </c>
      <c r="I18" s="28">
        <v>1.1724553673551117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ACAA-6692-4A08-AE3A-EDA72709DC1C}">
  <dimension ref="A1:I18"/>
  <sheetViews>
    <sheetView workbookViewId="0">
      <selection activeCell="B18" sqref="B18"/>
    </sheetView>
  </sheetViews>
  <sheetFormatPr defaultRowHeight="14.4" x14ac:dyDescent="0.3"/>
  <sheetData>
    <row r="1" spans="1:9" x14ac:dyDescent="0.3">
      <c r="A1" t="s">
        <v>123</v>
      </c>
    </row>
    <row r="2" spans="1:9" ht="15" thickBot="1" x14ac:dyDescent="0.35"/>
    <row r="3" spans="1:9" x14ac:dyDescent="0.3">
      <c r="A3" s="30" t="s">
        <v>124</v>
      </c>
      <c r="B3" s="30"/>
    </row>
    <row r="4" spans="1:9" x14ac:dyDescent="0.3">
      <c r="A4" t="s">
        <v>125</v>
      </c>
      <c r="B4">
        <v>0.70792435975004842</v>
      </c>
    </row>
    <row r="5" spans="1:9" x14ac:dyDescent="0.3">
      <c r="A5" t="s">
        <v>126</v>
      </c>
      <c r="B5">
        <v>0.50115689912751604</v>
      </c>
    </row>
    <row r="6" spans="1:9" x14ac:dyDescent="0.3">
      <c r="A6" t="s">
        <v>127</v>
      </c>
      <c r="B6">
        <v>0.49567510681023597</v>
      </c>
    </row>
    <row r="7" spans="1:9" x14ac:dyDescent="0.3">
      <c r="A7" t="s">
        <v>128</v>
      </c>
      <c r="B7">
        <v>0.10504124773333462</v>
      </c>
    </row>
    <row r="8" spans="1:9" ht="15" thickBot="1" x14ac:dyDescent="0.35">
      <c r="A8" s="28" t="s">
        <v>129</v>
      </c>
      <c r="B8" s="28">
        <v>93</v>
      </c>
    </row>
    <row r="10" spans="1:9" ht="15" thickBot="1" x14ac:dyDescent="0.35">
      <c r="A10" t="s">
        <v>130</v>
      </c>
    </row>
    <row r="11" spans="1:9" x14ac:dyDescent="0.3">
      <c r="A11" s="29"/>
      <c r="B11" s="29" t="s">
        <v>135</v>
      </c>
      <c r="C11" s="29" t="s">
        <v>136</v>
      </c>
      <c r="D11" s="29" t="s">
        <v>137</v>
      </c>
      <c r="E11" s="29" t="s">
        <v>138</v>
      </c>
      <c r="F11" s="29" t="s">
        <v>139</v>
      </c>
    </row>
    <row r="12" spans="1:9" x14ac:dyDescent="0.3">
      <c r="A12" t="s">
        <v>131</v>
      </c>
      <c r="B12">
        <v>1</v>
      </c>
      <c r="C12">
        <v>1.0087205750561445</v>
      </c>
      <c r="D12">
        <v>1.0087205750561445</v>
      </c>
      <c r="E12">
        <v>91.422087908682414</v>
      </c>
      <c r="F12">
        <v>2.1089550000926659E-15</v>
      </c>
    </row>
    <row r="13" spans="1:9" x14ac:dyDescent="0.3">
      <c r="A13" t="s">
        <v>132</v>
      </c>
      <c r="B13">
        <v>91</v>
      </c>
      <c r="C13">
        <v>1.0040633990091956</v>
      </c>
      <c r="D13">
        <v>1.1033663725375776E-2</v>
      </c>
    </row>
    <row r="14" spans="1:9" ht="15" thickBot="1" x14ac:dyDescent="0.35">
      <c r="A14" s="28" t="s">
        <v>133</v>
      </c>
      <c r="B14" s="28">
        <v>92</v>
      </c>
      <c r="C14" s="28">
        <v>2.0127839740653402</v>
      </c>
      <c r="D14" s="28"/>
      <c r="E14" s="28"/>
      <c r="F14" s="28"/>
    </row>
    <row r="15" spans="1:9" ht="15" thickBot="1" x14ac:dyDescent="0.35"/>
    <row r="16" spans="1:9" x14ac:dyDescent="0.3">
      <c r="A16" s="29"/>
      <c r="B16" s="29" t="s">
        <v>140</v>
      </c>
      <c r="C16" s="29" t="s">
        <v>128</v>
      </c>
      <c r="D16" s="29" t="s">
        <v>141</v>
      </c>
      <c r="E16" s="29" t="s">
        <v>142</v>
      </c>
      <c r="F16" s="29" t="s">
        <v>143</v>
      </c>
      <c r="G16" s="29" t="s">
        <v>144</v>
      </c>
      <c r="H16" s="29" t="s">
        <v>145</v>
      </c>
      <c r="I16" s="29" t="s">
        <v>146</v>
      </c>
    </row>
    <row r="17" spans="1:9" x14ac:dyDescent="0.3">
      <c r="A17" t="s">
        <v>134</v>
      </c>
      <c r="B17">
        <v>6.4094700888294304E-3</v>
      </c>
      <c r="C17">
        <v>1.0930584645009364E-2</v>
      </c>
      <c r="D17">
        <v>0.58637943870237841</v>
      </c>
      <c r="E17">
        <v>0.55907230779015671</v>
      </c>
      <c r="F17">
        <v>-1.5302793534456138E-2</v>
      </c>
      <c r="G17">
        <v>2.8121733712114991E-2</v>
      </c>
      <c r="H17">
        <v>-1.5302793534456138E-2</v>
      </c>
      <c r="I17">
        <v>2.8121733712114991E-2</v>
      </c>
    </row>
    <row r="18" spans="1:9" ht="15" thickBot="1" x14ac:dyDescent="0.35">
      <c r="A18" s="28" t="s">
        <v>147</v>
      </c>
      <c r="B18" s="28">
        <v>1.54250791403076</v>
      </c>
      <c r="C18" s="28">
        <v>0.16132505919885559</v>
      </c>
      <c r="D18" s="28">
        <v>9.5614898372943191</v>
      </c>
      <c r="E18" s="28">
        <v>2.1089550000925827E-15</v>
      </c>
      <c r="F18" s="28">
        <v>1.222055502002924</v>
      </c>
      <c r="G18" s="28">
        <v>1.8629603260586005</v>
      </c>
      <c r="H18" s="28">
        <v>1.222055502002924</v>
      </c>
      <c r="I18" s="28">
        <v>1.8629603260586005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C35B-87AA-4198-B1E7-E168FB209268}">
  <dimension ref="A1:I18"/>
  <sheetViews>
    <sheetView workbookViewId="0">
      <selection activeCell="B18" sqref="B18"/>
    </sheetView>
  </sheetViews>
  <sheetFormatPr defaultRowHeight="14.4" x14ac:dyDescent="0.3"/>
  <sheetData>
    <row r="1" spans="1:9" x14ac:dyDescent="0.3">
      <c r="A1" t="s">
        <v>123</v>
      </c>
    </row>
    <row r="2" spans="1:9" ht="15" thickBot="1" x14ac:dyDescent="0.35"/>
    <row r="3" spans="1:9" x14ac:dyDescent="0.3">
      <c r="A3" s="30" t="s">
        <v>124</v>
      </c>
      <c r="B3" s="30"/>
    </row>
    <row r="4" spans="1:9" x14ac:dyDescent="0.3">
      <c r="A4" t="s">
        <v>125</v>
      </c>
      <c r="B4">
        <v>0.54475209078217679</v>
      </c>
    </row>
    <row r="5" spans="1:9" x14ac:dyDescent="0.3">
      <c r="A5" t="s">
        <v>126</v>
      </c>
      <c r="B5">
        <v>0.29675484041155298</v>
      </c>
    </row>
    <row r="6" spans="1:9" x14ac:dyDescent="0.3">
      <c r="A6" t="s">
        <v>127</v>
      </c>
      <c r="B6">
        <v>0.28902687162486673</v>
      </c>
    </row>
    <row r="7" spans="1:9" x14ac:dyDescent="0.3">
      <c r="A7" t="s">
        <v>128</v>
      </c>
      <c r="B7">
        <v>7.6651901992116342E-2</v>
      </c>
    </row>
    <row r="8" spans="1:9" ht="15" thickBot="1" x14ac:dyDescent="0.35">
      <c r="A8" s="28" t="s">
        <v>129</v>
      </c>
      <c r="B8" s="28">
        <v>93</v>
      </c>
    </row>
    <row r="10" spans="1:9" ht="15" thickBot="1" x14ac:dyDescent="0.35">
      <c r="A10" t="s">
        <v>130</v>
      </c>
    </row>
    <row r="11" spans="1:9" x14ac:dyDescent="0.3">
      <c r="A11" s="29"/>
      <c r="B11" s="29" t="s">
        <v>135</v>
      </c>
      <c r="C11" s="29" t="s">
        <v>136</v>
      </c>
      <c r="D11" s="29" t="s">
        <v>137</v>
      </c>
      <c r="E11" s="29" t="s">
        <v>138</v>
      </c>
      <c r="F11" s="29" t="s">
        <v>139</v>
      </c>
    </row>
    <row r="12" spans="1:9" x14ac:dyDescent="0.3">
      <c r="A12" t="s">
        <v>131</v>
      </c>
      <c r="B12">
        <v>1</v>
      </c>
      <c r="C12">
        <v>0.2256203785211981</v>
      </c>
      <c r="D12">
        <v>0.2256203785211981</v>
      </c>
      <c r="E12">
        <v>38.400108567053628</v>
      </c>
      <c r="F12">
        <v>1.6517123565014791E-8</v>
      </c>
    </row>
    <row r="13" spans="1:9" x14ac:dyDescent="0.3">
      <c r="A13" t="s">
        <v>132</v>
      </c>
      <c r="B13">
        <v>91</v>
      </c>
      <c r="C13">
        <v>0.53467178118981984</v>
      </c>
      <c r="D13">
        <v>5.8755140790090095E-3</v>
      </c>
    </row>
    <row r="14" spans="1:9" ht="15" thickBot="1" x14ac:dyDescent="0.35">
      <c r="A14" s="28" t="s">
        <v>133</v>
      </c>
      <c r="B14" s="28">
        <v>92</v>
      </c>
      <c r="C14" s="28">
        <v>0.76029215971101793</v>
      </c>
      <c r="D14" s="28"/>
      <c r="E14" s="28"/>
      <c r="F14" s="28"/>
    </row>
    <row r="15" spans="1:9" ht="15" thickBot="1" x14ac:dyDescent="0.35"/>
    <row r="16" spans="1:9" x14ac:dyDescent="0.3">
      <c r="A16" s="29"/>
      <c r="B16" s="29" t="s">
        <v>140</v>
      </c>
      <c r="C16" s="29" t="s">
        <v>128</v>
      </c>
      <c r="D16" s="29" t="s">
        <v>141</v>
      </c>
      <c r="E16" s="29" t="s">
        <v>142</v>
      </c>
      <c r="F16" s="29" t="s">
        <v>143</v>
      </c>
      <c r="G16" s="29" t="s">
        <v>144</v>
      </c>
      <c r="H16" s="29" t="s">
        <v>145</v>
      </c>
      <c r="I16" s="29" t="s">
        <v>146</v>
      </c>
    </row>
    <row r="17" spans="1:9" x14ac:dyDescent="0.3">
      <c r="A17" t="s">
        <v>134</v>
      </c>
      <c r="B17">
        <v>1.4857312329930299E-2</v>
      </c>
      <c r="C17">
        <v>7.9763913796303803E-3</v>
      </c>
      <c r="D17">
        <v>1.8626608979935397</v>
      </c>
      <c r="E17">
        <v>6.5736275059259788E-2</v>
      </c>
      <c r="F17">
        <v>-9.8680928126915202E-4</v>
      </c>
      <c r="G17">
        <v>3.0701433941129661E-2</v>
      </c>
      <c r="H17">
        <v>-9.8680928126915202E-4</v>
      </c>
      <c r="I17">
        <v>3.0701433941129661E-2</v>
      </c>
    </row>
    <row r="18" spans="1:9" ht="15" thickBot="1" x14ac:dyDescent="0.35">
      <c r="A18" s="28" t="s">
        <v>147</v>
      </c>
      <c r="B18" s="28">
        <v>0.72950978752283413</v>
      </c>
      <c r="C18" s="28">
        <v>0.11772396933037156</v>
      </c>
      <c r="D18" s="28">
        <v>6.1967821138921471</v>
      </c>
      <c r="E18" s="28">
        <v>1.6517123565014791E-8</v>
      </c>
      <c r="F18" s="28">
        <v>0.49566558431750574</v>
      </c>
      <c r="G18" s="28">
        <v>0.96335399072816252</v>
      </c>
      <c r="H18" s="28">
        <v>0.49566558431750574</v>
      </c>
      <c r="I18" s="28">
        <v>0.96335399072816252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9144-6E14-4988-99C1-4622C3AD3CC0}">
  <dimension ref="A1:I18"/>
  <sheetViews>
    <sheetView workbookViewId="0">
      <selection activeCell="B18" sqref="B18"/>
    </sheetView>
  </sheetViews>
  <sheetFormatPr defaultRowHeight="14.4" x14ac:dyDescent="0.3"/>
  <sheetData>
    <row r="1" spans="1:9" x14ac:dyDescent="0.3">
      <c r="A1" t="s">
        <v>123</v>
      </c>
    </row>
    <row r="2" spans="1:9" ht="15" thickBot="1" x14ac:dyDescent="0.35"/>
    <row r="3" spans="1:9" x14ac:dyDescent="0.3">
      <c r="A3" s="30" t="s">
        <v>124</v>
      </c>
      <c r="B3" s="30"/>
    </row>
    <row r="4" spans="1:9" x14ac:dyDescent="0.3">
      <c r="A4" t="s">
        <v>125</v>
      </c>
      <c r="B4">
        <v>0.54669915214573839</v>
      </c>
    </row>
    <row r="5" spans="1:9" x14ac:dyDescent="0.3">
      <c r="A5" t="s">
        <v>126</v>
      </c>
      <c r="B5">
        <v>0.29887996295686919</v>
      </c>
    </row>
    <row r="6" spans="1:9" x14ac:dyDescent="0.3">
      <c r="A6" t="s">
        <v>127</v>
      </c>
      <c r="B6">
        <v>0.29117534716518645</v>
      </c>
    </row>
    <row r="7" spans="1:9" x14ac:dyDescent="0.3">
      <c r="A7" t="s">
        <v>128</v>
      </c>
      <c r="B7">
        <v>4.7465456439291606E-2</v>
      </c>
    </row>
    <row r="8" spans="1:9" ht="15" thickBot="1" x14ac:dyDescent="0.35">
      <c r="A8" s="28" t="s">
        <v>129</v>
      </c>
      <c r="B8" s="28">
        <v>93</v>
      </c>
    </row>
    <row r="10" spans="1:9" ht="15" thickBot="1" x14ac:dyDescent="0.35">
      <c r="A10" t="s">
        <v>130</v>
      </c>
    </row>
    <row r="11" spans="1:9" x14ac:dyDescent="0.3">
      <c r="A11" s="29"/>
      <c r="B11" s="29" t="s">
        <v>135</v>
      </c>
      <c r="C11" s="29" t="s">
        <v>136</v>
      </c>
      <c r="D11" s="29" t="s">
        <v>137</v>
      </c>
      <c r="E11" s="29" t="s">
        <v>138</v>
      </c>
      <c r="F11" s="29" t="s">
        <v>139</v>
      </c>
    </row>
    <row r="12" spans="1:9" x14ac:dyDescent="0.3">
      <c r="A12" t="s">
        <v>131</v>
      </c>
      <c r="B12">
        <v>1</v>
      </c>
      <c r="C12">
        <v>8.7397928118020052E-2</v>
      </c>
      <c r="D12">
        <v>8.7397928118020052E-2</v>
      </c>
      <c r="E12">
        <v>38.792325410893874</v>
      </c>
      <c r="F12">
        <v>1.4344356070588584E-8</v>
      </c>
    </row>
    <row r="13" spans="1:9" x14ac:dyDescent="0.3">
      <c r="A13" t="s">
        <v>132</v>
      </c>
      <c r="B13">
        <v>91</v>
      </c>
      <c r="C13">
        <v>0.2050202295041163</v>
      </c>
      <c r="D13">
        <v>2.252969554990289E-3</v>
      </c>
    </row>
    <row r="14" spans="1:9" ht="15" thickBot="1" x14ac:dyDescent="0.35">
      <c r="A14" s="28" t="s">
        <v>133</v>
      </c>
      <c r="B14" s="28">
        <v>92</v>
      </c>
      <c r="C14" s="28">
        <v>0.29241815762213635</v>
      </c>
      <c r="D14" s="28"/>
      <c r="E14" s="28"/>
      <c r="F14" s="28"/>
    </row>
    <row r="15" spans="1:9" ht="15" thickBot="1" x14ac:dyDescent="0.35"/>
    <row r="16" spans="1:9" x14ac:dyDescent="0.3">
      <c r="A16" s="29"/>
      <c r="B16" s="29" t="s">
        <v>140</v>
      </c>
      <c r="C16" s="29" t="s">
        <v>128</v>
      </c>
      <c r="D16" s="29" t="s">
        <v>141</v>
      </c>
      <c r="E16" s="29" t="s">
        <v>142</v>
      </c>
      <c r="F16" s="29" t="s">
        <v>143</v>
      </c>
      <c r="G16" s="29" t="s">
        <v>144</v>
      </c>
      <c r="H16" s="29" t="s">
        <v>145</v>
      </c>
      <c r="I16" s="29" t="s">
        <v>146</v>
      </c>
    </row>
    <row r="17" spans="1:9" x14ac:dyDescent="0.3">
      <c r="A17" t="s">
        <v>134</v>
      </c>
      <c r="B17">
        <v>3.4169662395259698E-3</v>
      </c>
      <c r="C17">
        <v>4.9392519654832085E-3</v>
      </c>
      <c r="D17">
        <v>0.69179832561785159</v>
      </c>
      <c r="E17">
        <v>0.49082530825784509</v>
      </c>
      <c r="F17">
        <v>-6.3942510246271468E-3</v>
      </c>
      <c r="G17">
        <v>1.3228183503679079E-2</v>
      </c>
      <c r="H17">
        <v>-6.3942510246271468E-3</v>
      </c>
      <c r="I17">
        <v>1.3228183503679079E-2</v>
      </c>
    </row>
    <row r="18" spans="1:9" ht="15" thickBot="1" x14ac:dyDescent="0.35">
      <c r="A18" s="28" t="s">
        <v>147</v>
      </c>
      <c r="B18" s="28">
        <v>0.45403834281372601</v>
      </c>
      <c r="C18" s="28">
        <v>7.289867299947704E-2</v>
      </c>
      <c r="D18" s="28">
        <v>6.2283485299791836</v>
      </c>
      <c r="E18" s="28">
        <v>1.434435607058869E-8</v>
      </c>
      <c r="F18" s="28">
        <v>0.30923408418013132</v>
      </c>
      <c r="G18" s="28">
        <v>0.59884260144732071</v>
      </c>
      <c r="H18" s="28">
        <v>0.30923408418013132</v>
      </c>
      <c r="I18" s="28">
        <v>0.59884260144732071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65DD-E50D-4443-895B-0BBBBBD5ACA1}">
  <dimension ref="A1:I18"/>
  <sheetViews>
    <sheetView zoomScaleNormal="100" workbookViewId="0">
      <selection activeCell="K28" sqref="K28"/>
    </sheetView>
  </sheetViews>
  <sheetFormatPr defaultRowHeight="14.4" x14ac:dyDescent="0.3"/>
  <sheetData>
    <row r="1" spans="1:9" x14ac:dyDescent="0.3">
      <c r="A1" t="s">
        <v>123</v>
      </c>
    </row>
    <row r="2" spans="1:9" ht="15" thickBot="1" x14ac:dyDescent="0.35"/>
    <row r="3" spans="1:9" x14ac:dyDescent="0.3">
      <c r="A3" s="30" t="s">
        <v>124</v>
      </c>
      <c r="B3" s="30"/>
    </row>
    <row r="4" spans="1:9" x14ac:dyDescent="0.3">
      <c r="A4" t="s">
        <v>125</v>
      </c>
      <c r="B4">
        <v>0.39874221613731536</v>
      </c>
    </row>
    <row r="5" spans="1:9" x14ac:dyDescent="0.3">
      <c r="A5" t="s">
        <v>126</v>
      </c>
      <c r="B5">
        <v>0.1589953549300975</v>
      </c>
    </row>
    <row r="6" spans="1:9" x14ac:dyDescent="0.3">
      <c r="A6" t="s">
        <v>127</v>
      </c>
      <c r="B6">
        <v>0.14975354564361507</v>
      </c>
    </row>
    <row r="7" spans="1:9" x14ac:dyDescent="0.3">
      <c r="A7" t="s">
        <v>128</v>
      </c>
      <c r="B7">
        <v>5.515934972926663E-2</v>
      </c>
    </row>
    <row r="8" spans="1:9" ht="15" thickBot="1" x14ac:dyDescent="0.35">
      <c r="A8" s="28" t="s">
        <v>129</v>
      </c>
      <c r="B8" s="28">
        <v>93</v>
      </c>
    </row>
    <row r="10" spans="1:9" ht="15" thickBot="1" x14ac:dyDescent="0.35">
      <c r="A10" t="s">
        <v>130</v>
      </c>
    </row>
    <row r="11" spans="1:9" x14ac:dyDescent="0.3">
      <c r="A11" s="29"/>
      <c r="B11" s="29" t="s">
        <v>135</v>
      </c>
      <c r="C11" s="29" t="s">
        <v>136</v>
      </c>
      <c r="D11" s="29" t="s">
        <v>137</v>
      </c>
      <c r="E11" s="29" t="s">
        <v>138</v>
      </c>
      <c r="F11" s="29" t="s">
        <v>139</v>
      </c>
    </row>
    <row r="12" spans="1:9" x14ac:dyDescent="0.3">
      <c r="A12" t="s">
        <v>131</v>
      </c>
      <c r="B12">
        <v>1</v>
      </c>
      <c r="C12">
        <v>5.2343855653732119E-2</v>
      </c>
      <c r="D12">
        <v>5.2343855653732119E-2</v>
      </c>
      <c r="E12">
        <v>17.203920790991912</v>
      </c>
      <c r="F12">
        <v>7.5319388212063707E-5</v>
      </c>
    </row>
    <row r="13" spans="1:9" x14ac:dyDescent="0.3">
      <c r="A13" t="s">
        <v>132</v>
      </c>
      <c r="B13">
        <v>91</v>
      </c>
      <c r="C13">
        <v>0.27687240149255471</v>
      </c>
      <c r="D13">
        <v>3.0425538625555464E-3</v>
      </c>
    </row>
    <row r="14" spans="1:9" ht="15" thickBot="1" x14ac:dyDescent="0.35">
      <c r="A14" s="28" t="s">
        <v>133</v>
      </c>
      <c r="B14" s="28">
        <v>92</v>
      </c>
      <c r="C14" s="28">
        <v>0.32921625714628683</v>
      </c>
      <c r="D14" s="28"/>
      <c r="E14" s="28"/>
      <c r="F14" s="28"/>
    </row>
    <row r="15" spans="1:9" ht="15" thickBot="1" x14ac:dyDescent="0.35"/>
    <row r="16" spans="1:9" x14ac:dyDescent="0.3">
      <c r="A16" s="29"/>
      <c r="B16" s="29" t="s">
        <v>140</v>
      </c>
      <c r="C16" s="29" t="s">
        <v>128</v>
      </c>
      <c r="D16" s="29" t="s">
        <v>141</v>
      </c>
      <c r="E16" s="29" t="s">
        <v>142</v>
      </c>
      <c r="F16" s="29" t="s">
        <v>143</v>
      </c>
      <c r="G16" s="29" t="s">
        <v>144</v>
      </c>
      <c r="H16" s="29" t="s">
        <v>145</v>
      </c>
      <c r="I16" s="29" t="s">
        <v>146</v>
      </c>
    </row>
    <row r="17" spans="1:9" x14ac:dyDescent="0.3">
      <c r="A17" t="s">
        <v>134</v>
      </c>
      <c r="B17">
        <v>1.6067637695481099E-2</v>
      </c>
      <c r="C17">
        <v>5.7398779449959495E-3</v>
      </c>
      <c r="D17">
        <v>2.7992995407661856</v>
      </c>
      <c r="E17">
        <v>6.2527268942961164E-3</v>
      </c>
      <c r="F17">
        <v>4.666075276389868E-3</v>
      </c>
      <c r="G17">
        <v>2.7469200114572372E-2</v>
      </c>
      <c r="H17">
        <v>4.666075276389868E-3</v>
      </c>
      <c r="I17">
        <v>2.7469200114572372E-2</v>
      </c>
    </row>
    <row r="18" spans="1:9" ht="15" thickBot="1" x14ac:dyDescent="0.35">
      <c r="A18" s="28" t="s">
        <v>147</v>
      </c>
      <c r="B18" s="28">
        <v>0.35137820189299002</v>
      </c>
      <c r="C18" s="28">
        <v>8.4715152880084937E-2</v>
      </c>
      <c r="D18" s="28">
        <v>4.1477609370589139</v>
      </c>
      <c r="E18" s="28">
        <v>7.5319388212065455E-5</v>
      </c>
      <c r="F18" s="28">
        <v>0.18310195757890874</v>
      </c>
      <c r="G18" s="28">
        <v>0.5196544462070718</v>
      </c>
      <c r="H18" s="28">
        <v>0.18310195757890874</v>
      </c>
      <c r="I18" s="28">
        <v>0.5196544462070718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5"/>
  <sheetViews>
    <sheetView tabSelected="1" topLeftCell="A88" zoomScaleNormal="100" workbookViewId="0">
      <selection activeCell="J165" sqref="J165"/>
    </sheetView>
  </sheetViews>
  <sheetFormatPr defaultRowHeight="14.4" x14ac:dyDescent="0.3"/>
  <cols>
    <col min="1" max="1" width="10.109375" customWidth="1"/>
    <col min="2" max="2" width="5.44140625" style="2" customWidth="1"/>
    <col min="3" max="3" width="4.44140625" customWidth="1"/>
    <col min="4" max="4" width="36.44140625" customWidth="1"/>
    <col min="5" max="5" width="18.5546875" customWidth="1"/>
    <col min="6" max="6" width="15.77734375" customWidth="1"/>
    <col min="8" max="8" width="12.21875" customWidth="1"/>
    <col min="9" max="9" width="11.33203125" customWidth="1"/>
    <col min="10" max="10" width="10.109375" bestFit="1" customWidth="1"/>
    <col min="12" max="12" width="8.6640625" customWidth="1"/>
    <col min="13" max="15" width="9.21875"/>
    <col min="18" max="18" width="11.44140625" bestFit="1" customWidth="1"/>
    <col min="20" max="20" width="14.44140625" customWidth="1"/>
    <col min="21" max="21" width="14.109375" customWidth="1"/>
    <col min="22" max="22" width="13.5546875" customWidth="1"/>
    <col min="24" max="24" width="9.44140625" bestFit="1" customWidth="1"/>
    <col min="25" max="25" width="11.88671875" customWidth="1"/>
    <col min="26" max="26" width="9.21875"/>
  </cols>
  <sheetData>
    <row r="1" spans="1:30" x14ac:dyDescent="0.3">
      <c r="A1" s="2"/>
      <c r="AB1" s="6"/>
      <c r="AC1" s="2"/>
      <c r="AD1" s="2"/>
    </row>
    <row r="2" spans="1:30" ht="15" x14ac:dyDescent="0.3">
      <c r="A2" s="12" t="s">
        <v>0</v>
      </c>
      <c r="C2" t="s">
        <v>118</v>
      </c>
      <c r="W2" s="8"/>
      <c r="AB2" s="6"/>
      <c r="AC2" s="2"/>
      <c r="AD2" s="2"/>
    </row>
    <row r="3" spans="1:30" ht="15" x14ac:dyDescent="0.3">
      <c r="A3" s="2"/>
      <c r="C3" s="14"/>
      <c r="S3" t="s">
        <v>120</v>
      </c>
      <c r="U3" t="s">
        <v>119</v>
      </c>
      <c r="W3" s="8"/>
      <c r="AB3" s="6"/>
      <c r="AC3" s="2"/>
      <c r="AD3" s="2"/>
    </row>
    <row r="4" spans="1:30" x14ac:dyDescent="0.3">
      <c r="A4" t="s">
        <v>2</v>
      </c>
      <c r="D4" t="s">
        <v>96</v>
      </c>
      <c r="E4" t="s">
        <v>97</v>
      </c>
      <c r="F4" t="s">
        <v>117</v>
      </c>
      <c r="G4" t="s">
        <v>98</v>
      </c>
      <c r="H4" t="s">
        <v>99</v>
      </c>
      <c r="I4" t="s">
        <v>100</v>
      </c>
      <c r="J4" t="s">
        <v>101</v>
      </c>
      <c r="L4" s="27" t="s">
        <v>3</v>
      </c>
      <c r="N4" s="3" t="s">
        <v>111</v>
      </c>
      <c r="O4" s="3" t="s">
        <v>110</v>
      </c>
      <c r="R4" s="4"/>
      <c r="S4" t="s">
        <v>96</v>
      </c>
      <c r="T4" t="s">
        <v>97</v>
      </c>
      <c r="U4" t="s">
        <v>117</v>
      </c>
      <c r="V4" t="s">
        <v>98</v>
      </c>
      <c r="W4" t="s">
        <v>99</v>
      </c>
      <c r="X4" t="s">
        <v>100</v>
      </c>
      <c r="Y4" t="s">
        <v>101</v>
      </c>
      <c r="Z4" t="s">
        <v>3</v>
      </c>
      <c r="AB4" s="6"/>
      <c r="AC4" s="2"/>
      <c r="AD4" s="2"/>
    </row>
    <row r="5" spans="1:30" x14ac:dyDescent="0.3">
      <c r="A5" s="13" t="s">
        <v>1</v>
      </c>
      <c r="B5"/>
      <c r="D5" s="8" t="s">
        <v>102</v>
      </c>
      <c r="E5" s="20" t="s">
        <v>103</v>
      </c>
      <c r="F5" s="25" t="s">
        <v>116</v>
      </c>
      <c r="G5" s="21" t="s">
        <v>104</v>
      </c>
      <c r="H5" s="22" t="s">
        <v>105</v>
      </c>
      <c r="I5" s="23" t="s">
        <v>106</v>
      </c>
      <c r="J5" s="24" t="s">
        <v>107</v>
      </c>
      <c r="K5" s="24"/>
      <c r="R5" s="4"/>
      <c r="S5" t="s">
        <v>102</v>
      </c>
      <c r="T5" t="s">
        <v>103</v>
      </c>
      <c r="U5" t="s">
        <v>116</v>
      </c>
      <c r="V5" t="s">
        <v>104</v>
      </c>
      <c r="W5" t="s">
        <v>105</v>
      </c>
      <c r="X5" t="s">
        <v>106</v>
      </c>
      <c r="Y5" s="26" t="s">
        <v>107</v>
      </c>
      <c r="AB5" s="6"/>
      <c r="AC5" s="2"/>
      <c r="AD5" s="2"/>
    </row>
    <row r="6" spans="1:30" s="14" customFormat="1" ht="15" x14ac:dyDescent="0.3">
      <c r="F6" s="7"/>
      <c r="U6" s="7"/>
      <c r="AB6" s="15"/>
      <c r="AC6" s="12"/>
      <c r="AD6" s="12"/>
    </row>
    <row r="7" spans="1:30" x14ac:dyDescent="0.3">
      <c r="B7" s="7"/>
      <c r="V7" s="9"/>
      <c r="W7" s="10"/>
      <c r="X7" s="10"/>
      <c r="AC7" s="2"/>
    </row>
    <row r="8" spans="1:30" x14ac:dyDescent="0.3">
      <c r="B8"/>
      <c r="H8" s="11"/>
      <c r="P8" s="7"/>
      <c r="R8" s="1"/>
      <c r="S8" s="2"/>
      <c r="T8" s="5"/>
      <c r="V8" s="9"/>
      <c r="W8" s="10"/>
      <c r="X8" s="10"/>
      <c r="AC8" s="2"/>
    </row>
    <row r="9" spans="1:30" x14ac:dyDescent="0.3">
      <c r="B9"/>
      <c r="P9" s="7"/>
      <c r="R9" s="1"/>
      <c r="AC9" s="2"/>
    </row>
    <row r="10" spans="1:30" x14ac:dyDescent="0.3">
      <c r="A10" t="s">
        <v>4</v>
      </c>
      <c r="B10"/>
      <c r="D10">
        <v>-7.4869000000000005E-2</v>
      </c>
      <c r="E10">
        <v>6.2649999999999997E-3</v>
      </c>
      <c r="F10">
        <v>9.0987999999999999E-2</v>
      </c>
      <c r="G10">
        <v>-7.6336000000000001E-2</v>
      </c>
      <c r="H10">
        <v>1.831E-2</v>
      </c>
      <c r="I10">
        <v>1.8667E-2</v>
      </c>
      <c r="J10">
        <v>-6.1919999999999996E-3</v>
      </c>
      <c r="L10">
        <v>-9.0650000000000001E-3</v>
      </c>
      <c r="N10">
        <v>3.9399999999999998E-2</v>
      </c>
      <c r="O10">
        <f>N10/12</f>
        <v>3.283333333333333E-3</v>
      </c>
      <c r="P10" s="7"/>
      <c r="R10" s="1"/>
      <c r="S10" s="5">
        <f>D10-O10</f>
        <v>-7.8152333333333338E-2</v>
      </c>
      <c r="T10" s="5">
        <f>E10-O10</f>
        <v>2.9816666666666668E-3</v>
      </c>
      <c r="U10" s="5">
        <f>F10-O10</f>
        <v>8.7704666666666667E-2</v>
      </c>
      <c r="V10" s="5">
        <f>G10-O10</f>
        <v>-7.9619333333333334E-2</v>
      </c>
      <c r="W10" s="5">
        <f>H10-O10</f>
        <v>1.5026666666666667E-2</v>
      </c>
      <c r="X10" s="5">
        <f>I10-O10</f>
        <v>1.5383666666666667E-2</v>
      </c>
      <c r="Y10" s="5">
        <f>J10-O10</f>
        <v>-9.4753333333333321E-3</v>
      </c>
      <c r="Z10" s="5">
        <f>L10-O10</f>
        <v>-1.2348333333333333E-2</v>
      </c>
      <c r="AC10" s="2"/>
    </row>
    <row r="11" spans="1:30" x14ac:dyDescent="0.3">
      <c r="A11" t="s">
        <v>5</v>
      </c>
      <c r="B11"/>
      <c r="D11">
        <v>-5.9794E-2</v>
      </c>
      <c r="E11">
        <v>-0.126668</v>
      </c>
      <c r="F11">
        <v>-0.123252</v>
      </c>
      <c r="G11">
        <v>-8.0808000000000005E-2</v>
      </c>
      <c r="H11">
        <v>-8.3448999999999995E-2</v>
      </c>
      <c r="I11">
        <v>1.5706999999999999E-2</v>
      </c>
      <c r="J11">
        <v>-9.3460000000000001E-3</v>
      </c>
      <c r="L11">
        <v>-6.2429999999999999E-2</v>
      </c>
      <c r="N11">
        <v>4.0500000000000001E-2</v>
      </c>
      <c r="O11">
        <f t="shared" ref="O11:O74" si="0">N11/12</f>
        <v>3.375E-3</v>
      </c>
      <c r="P11" s="7"/>
      <c r="R11" s="1"/>
      <c r="S11" s="5">
        <f t="shared" ref="S11:S74" si="1">D11-O11</f>
        <v>-6.3169000000000003E-2</v>
      </c>
      <c r="T11" s="5">
        <f>E11-O11</f>
        <v>-0.13004299999999999</v>
      </c>
      <c r="U11" s="5">
        <f t="shared" ref="U11:U74" si="2">F11-O11</f>
        <v>-0.12662699999999999</v>
      </c>
      <c r="V11" s="5">
        <f t="shared" ref="V11:V74" si="3">G11-O11</f>
        <v>-8.4183000000000008E-2</v>
      </c>
      <c r="W11" s="5">
        <f t="shared" ref="W11:W74" si="4">H11-O11</f>
        <v>-8.6823999999999998E-2</v>
      </c>
      <c r="X11" s="5">
        <f t="shared" ref="X11:X74" si="5">I11-O11</f>
        <v>1.2331999999999999E-2</v>
      </c>
      <c r="Y11" s="5">
        <f t="shared" ref="Y11:Y74" si="6">J11-O11</f>
        <v>-1.2721E-2</v>
      </c>
      <c r="Z11" s="5">
        <f t="shared" ref="Z11:Z74" si="7">L11-O11</f>
        <v>-6.5805000000000002E-2</v>
      </c>
      <c r="AB11" s="6"/>
      <c r="AC11" s="2"/>
    </row>
    <row r="12" spans="1:30" x14ac:dyDescent="0.3">
      <c r="A12" t="s">
        <v>6</v>
      </c>
      <c r="B12"/>
      <c r="D12">
        <v>0.24150199999999999</v>
      </c>
      <c r="E12">
        <v>-3.236E-2</v>
      </c>
      <c r="F12">
        <v>0.20710400000000001</v>
      </c>
      <c r="G12">
        <v>0.33466499999999999</v>
      </c>
      <c r="H12">
        <v>0.10563400000000001</v>
      </c>
      <c r="I12">
        <v>6.9587999999999997E-2</v>
      </c>
      <c r="J12">
        <v>8.0188999999999996E-2</v>
      </c>
      <c r="L12">
        <v>0.15301999999999999</v>
      </c>
      <c r="N12">
        <v>4.1900000000000007E-2</v>
      </c>
      <c r="O12">
        <f t="shared" si="0"/>
        <v>3.4916666666666672E-3</v>
      </c>
      <c r="P12" s="7"/>
      <c r="R12" s="1"/>
      <c r="S12" s="5">
        <f t="shared" si="1"/>
        <v>0.23801033333333332</v>
      </c>
      <c r="T12" s="5">
        <f t="shared" ref="T12:T75" si="8">E12-O12</f>
        <v>-3.5851666666666671E-2</v>
      </c>
      <c r="U12" s="5">
        <f t="shared" si="2"/>
        <v>0.20361233333333334</v>
      </c>
      <c r="V12" s="5">
        <f t="shared" si="3"/>
        <v>0.33117333333333332</v>
      </c>
      <c r="W12" s="5">
        <f t="shared" si="4"/>
        <v>0.10214233333333333</v>
      </c>
      <c r="X12" s="5">
        <f t="shared" si="5"/>
        <v>6.6096333333333326E-2</v>
      </c>
      <c r="Y12" s="5">
        <f t="shared" si="6"/>
        <v>7.6697333333333326E-2</v>
      </c>
      <c r="Z12" s="5">
        <f t="shared" si="7"/>
        <v>0.14952833333333332</v>
      </c>
      <c r="AB12" s="6"/>
    </row>
    <row r="13" spans="1:30" x14ac:dyDescent="0.3">
      <c r="A13" t="s">
        <v>7</v>
      </c>
      <c r="B13"/>
      <c r="D13">
        <v>6.4694000000000002E-2</v>
      </c>
      <c r="E13">
        <v>-0.14410100000000001</v>
      </c>
      <c r="F13">
        <v>1.2468999999999999E-2</v>
      </c>
      <c r="G13">
        <v>0.13622799999999999</v>
      </c>
      <c r="H13">
        <v>0.165605</v>
      </c>
      <c r="I13">
        <v>6.0241000000000003E-2</v>
      </c>
      <c r="J13">
        <v>9.8981E-2</v>
      </c>
      <c r="L13">
        <v>5.3429999999999998E-2</v>
      </c>
      <c r="N13">
        <v>4.3200000000000002E-2</v>
      </c>
      <c r="O13">
        <f t="shared" si="0"/>
        <v>3.6000000000000003E-3</v>
      </c>
      <c r="P13" s="7"/>
      <c r="R13" s="1"/>
      <c r="S13" s="5">
        <f t="shared" si="1"/>
        <v>6.1094000000000002E-2</v>
      </c>
      <c r="T13" s="5">
        <f t="shared" si="8"/>
        <v>-0.147701</v>
      </c>
      <c r="U13" s="5">
        <f t="shared" si="2"/>
        <v>8.8689999999999984E-3</v>
      </c>
      <c r="V13" s="5">
        <f t="shared" si="3"/>
        <v>0.132628</v>
      </c>
      <c r="W13" s="5">
        <f t="shared" si="4"/>
        <v>0.16200500000000001</v>
      </c>
      <c r="X13" s="5">
        <f t="shared" si="5"/>
        <v>5.6641000000000004E-2</v>
      </c>
      <c r="Y13" s="5">
        <f t="shared" si="6"/>
        <v>9.5380999999999994E-2</v>
      </c>
      <c r="Z13" s="5">
        <f t="shared" si="7"/>
        <v>4.9829999999999999E-2</v>
      </c>
      <c r="AB13" s="6"/>
      <c r="AC13" s="2"/>
      <c r="AD13" s="2"/>
    </row>
    <row r="14" spans="1:30" x14ac:dyDescent="0.3">
      <c r="A14" t="s">
        <v>8</v>
      </c>
      <c r="B14"/>
      <c r="D14">
        <v>-2.3848999999999999E-2</v>
      </c>
      <c r="E14">
        <v>-2.18E-2</v>
      </c>
      <c r="F14">
        <v>0.190887</v>
      </c>
      <c r="G14">
        <v>-3.4914000000000001E-2</v>
      </c>
      <c r="H14">
        <v>7.6111999999999999E-2</v>
      </c>
      <c r="I14">
        <v>-4.3181999999999998E-2</v>
      </c>
      <c r="J14">
        <v>-3.7086000000000001E-2</v>
      </c>
      <c r="L14">
        <v>2.0950000000000001E-3</v>
      </c>
      <c r="N14">
        <v>3.8399999999999997E-2</v>
      </c>
      <c r="O14">
        <f t="shared" si="0"/>
        <v>3.1999999999999997E-3</v>
      </c>
      <c r="P14" s="7"/>
      <c r="R14" s="1"/>
      <c r="S14" s="5">
        <f t="shared" si="1"/>
        <v>-2.7048999999999997E-2</v>
      </c>
      <c r="T14" s="5">
        <f t="shared" si="8"/>
        <v>-2.5000000000000001E-2</v>
      </c>
      <c r="U14" s="5">
        <f t="shared" si="2"/>
        <v>0.18768699999999999</v>
      </c>
      <c r="V14" s="5">
        <f t="shared" si="3"/>
        <v>-3.8114000000000002E-2</v>
      </c>
      <c r="W14" s="5">
        <f t="shared" si="4"/>
        <v>7.2912000000000005E-2</v>
      </c>
      <c r="X14" s="5">
        <f t="shared" si="5"/>
        <v>-4.6382E-2</v>
      </c>
      <c r="Y14" s="5">
        <f t="shared" si="6"/>
        <v>-4.0286000000000002E-2</v>
      </c>
      <c r="Z14" s="5">
        <f t="shared" si="7"/>
        <v>-1.1049999999999996E-3</v>
      </c>
      <c r="AB14" s="6"/>
      <c r="AC14" s="2"/>
      <c r="AD14" s="2"/>
    </row>
    <row r="15" spans="1:30" x14ac:dyDescent="0.3">
      <c r="A15" t="s">
        <v>9</v>
      </c>
      <c r="B15"/>
      <c r="D15">
        <v>-0.112598</v>
      </c>
      <c r="E15">
        <v>-3.5085999999999999E-2</v>
      </c>
      <c r="F15">
        <v>8.9554999999999996E-2</v>
      </c>
      <c r="G15">
        <v>-0.16928299999999999</v>
      </c>
      <c r="H15">
        <v>0.14907500000000001</v>
      </c>
      <c r="I15">
        <v>-3.8004999999999997E-2</v>
      </c>
      <c r="J15">
        <v>2.2008E-2</v>
      </c>
      <c r="L15">
        <v>-5.1727000000000002E-2</v>
      </c>
      <c r="N15">
        <v>3.7000000000000005E-2</v>
      </c>
      <c r="O15">
        <f t="shared" si="0"/>
        <v>3.0833333333333338E-3</v>
      </c>
      <c r="P15" s="7"/>
      <c r="R15" s="1"/>
      <c r="S15" s="5">
        <f t="shared" si="1"/>
        <v>-0.11568133333333333</v>
      </c>
      <c r="T15" s="5">
        <f t="shared" si="8"/>
        <v>-3.8169333333333333E-2</v>
      </c>
      <c r="U15" s="5">
        <f t="shared" si="2"/>
        <v>8.6471666666666669E-2</v>
      </c>
      <c r="V15" s="5">
        <f t="shared" si="3"/>
        <v>-0.17236633333333332</v>
      </c>
      <c r="W15" s="5">
        <f t="shared" si="4"/>
        <v>0.14599166666666669</v>
      </c>
      <c r="X15" s="5">
        <f t="shared" si="5"/>
        <v>-4.1088333333333331E-2</v>
      </c>
      <c r="Y15" s="5">
        <f t="shared" si="6"/>
        <v>1.8924666666666666E-2</v>
      </c>
      <c r="Z15" s="5">
        <f t="shared" si="7"/>
        <v>-5.4810333333333336E-2</v>
      </c>
      <c r="AB15" s="6"/>
      <c r="AC15" s="2"/>
      <c r="AD15" s="2"/>
    </row>
    <row r="16" spans="1:30" x14ac:dyDescent="0.3">
      <c r="A16" t="s">
        <v>10</v>
      </c>
      <c r="B16"/>
      <c r="D16">
        <v>-4.6924E-2</v>
      </c>
      <c r="E16">
        <v>3.0380000000000001E-2</v>
      </c>
      <c r="F16">
        <v>-3.227E-2</v>
      </c>
      <c r="G16">
        <v>2.0542000000000001E-2</v>
      </c>
      <c r="H16">
        <v>-7.7020000000000005E-2</v>
      </c>
      <c r="I16">
        <v>0</v>
      </c>
      <c r="J16">
        <v>-4.0377000000000003E-2</v>
      </c>
      <c r="L16">
        <v>-2.4733000000000002E-2</v>
      </c>
      <c r="N16">
        <v>3.7999999999999999E-2</v>
      </c>
      <c r="O16">
        <f t="shared" si="0"/>
        <v>3.1666666666666666E-3</v>
      </c>
      <c r="P16" s="7"/>
      <c r="R16" s="1"/>
      <c r="S16" s="5">
        <f t="shared" si="1"/>
        <v>-5.0090666666666665E-2</v>
      </c>
      <c r="T16" s="5">
        <f t="shared" si="8"/>
        <v>2.7213333333333332E-2</v>
      </c>
      <c r="U16" s="5">
        <f t="shared" si="2"/>
        <v>-3.5436666666666665E-2</v>
      </c>
      <c r="V16" s="5">
        <f t="shared" si="3"/>
        <v>1.7375333333333333E-2</v>
      </c>
      <c r="W16" s="5">
        <f t="shared" si="4"/>
        <v>-8.018666666666667E-2</v>
      </c>
      <c r="X16" s="5">
        <f t="shared" si="5"/>
        <v>-3.1666666666666666E-3</v>
      </c>
      <c r="Y16" s="5">
        <f t="shared" si="6"/>
        <v>-4.3543666666666668E-2</v>
      </c>
      <c r="Z16" s="5">
        <f t="shared" si="7"/>
        <v>-2.789966666666667E-2</v>
      </c>
      <c r="AB16" s="6"/>
      <c r="AC16" s="2"/>
      <c r="AD16" s="2"/>
    </row>
    <row r="17" spans="1:30" x14ac:dyDescent="0.3">
      <c r="A17" t="s">
        <v>11</v>
      </c>
      <c r="B17"/>
      <c r="D17">
        <v>2.281E-3</v>
      </c>
      <c r="E17">
        <v>0.132824</v>
      </c>
      <c r="F17">
        <v>0.22683</v>
      </c>
      <c r="G17">
        <v>4.5893999999999997E-2</v>
      </c>
      <c r="H17">
        <v>-3.4883999999999998E-2</v>
      </c>
      <c r="I17">
        <v>3.2099000000000003E-2</v>
      </c>
      <c r="J17">
        <v>6.0309000000000001E-2</v>
      </c>
      <c r="L17">
        <v>7.8611E-2</v>
      </c>
      <c r="N17">
        <v>3.78E-2</v>
      </c>
      <c r="O17">
        <f t="shared" si="0"/>
        <v>3.15E-3</v>
      </c>
      <c r="P17" s="7"/>
      <c r="R17" s="1"/>
      <c r="S17" s="5">
        <f t="shared" si="1"/>
        <v>-8.6899999999999998E-4</v>
      </c>
      <c r="T17" s="5">
        <f t="shared" si="8"/>
        <v>0.12967400000000001</v>
      </c>
      <c r="U17" s="5">
        <f t="shared" si="2"/>
        <v>0.22367999999999999</v>
      </c>
      <c r="V17" s="5">
        <f t="shared" si="3"/>
        <v>4.2743999999999997E-2</v>
      </c>
      <c r="W17" s="5">
        <f t="shared" si="4"/>
        <v>-3.8033999999999998E-2</v>
      </c>
      <c r="X17" s="5">
        <f t="shared" si="5"/>
        <v>2.8949000000000003E-2</v>
      </c>
      <c r="Y17" s="5">
        <f t="shared" si="6"/>
        <v>5.7159000000000001E-2</v>
      </c>
      <c r="Z17" s="5">
        <f t="shared" si="7"/>
        <v>7.5461E-2</v>
      </c>
      <c r="AB17" s="6"/>
      <c r="AC17" s="2"/>
      <c r="AD17" s="2"/>
    </row>
    <row r="18" spans="1:30" x14ac:dyDescent="0.3">
      <c r="A18" t="s">
        <v>12</v>
      </c>
      <c r="B18"/>
      <c r="D18">
        <v>-0.122444</v>
      </c>
      <c r="E18">
        <v>7.9240000000000005E-3</v>
      </c>
      <c r="F18">
        <v>-3.5824000000000002E-2</v>
      </c>
      <c r="G18">
        <v>-0.220169</v>
      </c>
      <c r="H18">
        <v>0.119542</v>
      </c>
      <c r="I18">
        <v>2.3179000000000002E-2</v>
      </c>
      <c r="J18">
        <v>-8.4655999999999995E-2</v>
      </c>
      <c r="L18">
        <v>-0.13513600000000001</v>
      </c>
      <c r="N18">
        <v>3.7900000000000003E-2</v>
      </c>
      <c r="O18">
        <f t="shared" si="0"/>
        <v>3.1583333333333337E-3</v>
      </c>
      <c r="P18" s="7"/>
      <c r="R18" s="1"/>
      <c r="S18" s="5">
        <f t="shared" si="1"/>
        <v>-0.12560233333333334</v>
      </c>
      <c r="T18" s="5">
        <f t="shared" si="8"/>
        <v>4.7656666666666663E-3</v>
      </c>
      <c r="U18" s="5">
        <f t="shared" si="2"/>
        <v>-3.8982333333333334E-2</v>
      </c>
      <c r="V18" s="5">
        <f t="shared" si="3"/>
        <v>-0.22332733333333335</v>
      </c>
      <c r="W18" s="5">
        <f t="shared" si="4"/>
        <v>0.11638366666666666</v>
      </c>
      <c r="X18" s="5">
        <f t="shared" si="5"/>
        <v>2.0020666666666669E-2</v>
      </c>
      <c r="Y18" s="5">
        <f t="shared" si="6"/>
        <v>-8.7814333333333328E-2</v>
      </c>
      <c r="Z18" s="5">
        <f t="shared" si="7"/>
        <v>-0.13829433333333335</v>
      </c>
      <c r="AB18" s="6"/>
      <c r="AC18" s="2"/>
      <c r="AD18" s="2"/>
    </row>
    <row r="19" spans="1:30" x14ac:dyDescent="0.3">
      <c r="A19" t="s">
        <v>13</v>
      </c>
      <c r="B19"/>
      <c r="D19">
        <v>-7.7100000000000002E-2</v>
      </c>
      <c r="E19">
        <v>-0.124084</v>
      </c>
      <c r="F19">
        <v>0.166932</v>
      </c>
      <c r="G19">
        <v>5.1332999999999997E-2</v>
      </c>
      <c r="H19">
        <v>0.10485899999999999</v>
      </c>
      <c r="I19">
        <v>-3.2337999999999999E-2</v>
      </c>
      <c r="J19">
        <v>4.7282999999999999E-2</v>
      </c>
      <c r="L19">
        <v>2.6806E-2</v>
      </c>
      <c r="N19">
        <v>5.0799999999999998E-2</v>
      </c>
      <c r="O19">
        <f t="shared" si="0"/>
        <v>4.2333333333333329E-3</v>
      </c>
      <c r="P19" s="7"/>
      <c r="R19" s="1"/>
      <c r="S19" s="5">
        <f t="shared" si="1"/>
        <v>-8.1333333333333341E-2</v>
      </c>
      <c r="T19" s="5">
        <f t="shared" si="8"/>
        <v>-0.12831733333333334</v>
      </c>
      <c r="U19" s="5">
        <f t="shared" si="2"/>
        <v>0.16269866666666666</v>
      </c>
      <c r="V19" s="5">
        <f t="shared" si="3"/>
        <v>4.7099666666666665E-2</v>
      </c>
      <c r="W19" s="5">
        <f t="shared" si="4"/>
        <v>0.10062566666666665</v>
      </c>
      <c r="X19" s="5">
        <f t="shared" si="5"/>
        <v>-3.6571333333333331E-2</v>
      </c>
      <c r="Y19" s="5">
        <f t="shared" si="6"/>
        <v>4.3049666666666667E-2</v>
      </c>
      <c r="Z19" s="5">
        <f t="shared" si="7"/>
        <v>2.2572666666666668E-2</v>
      </c>
      <c r="AB19" s="6"/>
      <c r="AC19" s="2"/>
      <c r="AD19" s="2"/>
    </row>
    <row r="20" spans="1:30" x14ac:dyDescent="0.3">
      <c r="A20" t="s">
        <v>14</v>
      </c>
      <c r="B20"/>
      <c r="D20">
        <v>8.6657999999999999E-2</v>
      </c>
      <c r="E20">
        <v>1.6620000000000001E-3</v>
      </c>
      <c r="F20">
        <v>-0.11303199999999999</v>
      </c>
      <c r="G20">
        <v>6.4689999999999998E-2</v>
      </c>
      <c r="H20">
        <v>1.1285E-2</v>
      </c>
      <c r="I20">
        <v>2.5709999999999999E-3</v>
      </c>
      <c r="J20">
        <v>-2.8986000000000001E-2</v>
      </c>
      <c r="L20">
        <v>5.5356000000000002E-2</v>
      </c>
      <c r="N20">
        <v>4.6900000000000004E-2</v>
      </c>
      <c r="O20">
        <f t="shared" si="0"/>
        <v>3.908333333333334E-3</v>
      </c>
      <c r="P20" s="7"/>
      <c r="R20" s="1"/>
      <c r="S20" s="5">
        <f t="shared" si="1"/>
        <v>8.2749666666666666E-2</v>
      </c>
      <c r="T20" s="5">
        <f t="shared" si="8"/>
        <v>-2.2463333333333337E-3</v>
      </c>
      <c r="U20" s="5">
        <f t="shared" si="2"/>
        <v>-0.11694033333333333</v>
      </c>
      <c r="V20" s="5">
        <f t="shared" si="3"/>
        <v>6.0781666666666664E-2</v>
      </c>
      <c r="W20" s="5">
        <f t="shared" si="4"/>
        <v>7.3766666666666659E-3</v>
      </c>
      <c r="X20" s="5">
        <f t="shared" si="5"/>
        <v>-1.337333333333334E-3</v>
      </c>
      <c r="Y20" s="5">
        <f t="shared" si="6"/>
        <v>-3.2894333333333338E-2</v>
      </c>
      <c r="Z20" s="5">
        <f t="shared" si="7"/>
        <v>5.1447666666666669E-2</v>
      </c>
      <c r="AB20" s="6"/>
      <c r="AC20" s="2"/>
      <c r="AD20" s="2"/>
    </row>
    <row r="21" spans="1:30" x14ac:dyDescent="0.3">
      <c r="A21" t="s">
        <v>15</v>
      </c>
      <c r="B21"/>
      <c r="D21">
        <v>2.9463E-2</v>
      </c>
      <c r="E21">
        <v>-0.194573</v>
      </c>
      <c r="F21">
        <v>4.3589999999999997E-2</v>
      </c>
      <c r="G21">
        <v>0.114234</v>
      </c>
      <c r="H21">
        <v>0.27839799999999998</v>
      </c>
      <c r="I21">
        <v>-1.0255999999999999E-2</v>
      </c>
      <c r="J21">
        <v>-7.463E-3</v>
      </c>
      <c r="L21">
        <v>4.2144000000000001E-2</v>
      </c>
      <c r="N21">
        <v>4.6600000000000003E-2</v>
      </c>
      <c r="O21">
        <f t="shared" si="0"/>
        <v>3.8833333333333337E-3</v>
      </c>
      <c r="P21" s="7"/>
      <c r="R21" s="1"/>
      <c r="S21" s="5">
        <f t="shared" si="1"/>
        <v>2.5579666666666667E-2</v>
      </c>
      <c r="T21" s="5">
        <f t="shared" si="8"/>
        <v>-0.19845633333333332</v>
      </c>
      <c r="U21" s="5">
        <f t="shared" si="2"/>
        <v>3.9706666666666661E-2</v>
      </c>
      <c r="V21" s="5">
        <f t="shared" si="3"/>
        <v>0.11035066666666667</v>
      </c>
      <c r="W21" s="5">
        <f t="shared" si="4"/>
        <v>0.27451466666666663</v>
      </c>
      <c r="X21" s="5">
        <f t="shared" si="5"/>
        <v>-1.4139333333333334E-2</v>
      </c>
      <c r="Y21" s="5">
        <f t="shared" si="6"/>
        <v>-1.1346333333333333E-2</v>
      </c>
      <c r="Z21" s="5">
        <f t="shared" si="7"/>
        <v>3.8260666666666665E-2</v>
      </c>
      <c r="AB21" s="6"/>
      <c r="AC21" s="2"/>
      <c r="AD21" s="2"/>
    </row>
    <row r="22" spans="1:30" x14ac:dyDescent="0.3">
      <c r="A22" t="s">
        <v>16</v>
      </c>
      <c r="B22"/>
      <c r="D22">
        <v>3.1372999999999998E-2</v>
      </c>
      <c r="E22">
        <v>-6.1060000000000003E-3</v>
      </c>
      <c r="F22">
        <v>3.1940999999999997E-2</v>
      </c>
      <c r="G22">
        <v>-3.5800999999999999E-2</v>
      </c>
      <c r="H22">
        <v>-7.9453999999999997E-2</v>
      </c>
      <c r="I22">
        <v>-1.0363000000000001E-2</v>
      </c>
      <c r="J22">
        <v>-2.8570999999999999E-2</v>
      </c>
      <c r="L22">
        <v>-1.8887000000000001E-2</v>
      </c>
      <c r="N22">
        <v>4.7E-2</v>
      </c>
      <c r="O22">
        <f t="shared" si="0"/>
        <v>3.9166666666666664E-3</v>
      </c>
      <c r="P22" s="7"/>
      <c r="R22" s="1"/>
      <c r="S22" s="5">
        <f t="shared" si="1"/>
        <v>2.7456333333333333E-2</v>
      </c>
      <c r="T22" s="5">
        <f t="shared" si="8"/>
        <v>-1.0022666666666666E-2</v>
      </c>
      <c r="U22" s="5">
        <f t="shared" si="2"/>
        <v>2.8024333333333332E-2</v>
      </c>
      <c r="V22" s="5">
        <f t="shared" si="3"/>
        <v>-3.9717666666666665E-2</v>
      </c>
      <c r="W22" s="5">
        <f t="shared" si="4"/>
        <v>-8.3370666666666662E-2</v>
      </c>
      <c r="X22" s="5">
        <f t="shared" si="5"/>
        <v>-1.4279666666666666E-2</v>
      </c>
      <c r="Y22" s="5">
        <f t="shared" si="6"/>
        <v>-3.2487666666666665E-2</v>
      </c>
      <c r="Z22" s="5">
        <f t="shared" si="7"/>
        <v>-2.2803666666666667E-2</v>
      </c>
      <c r="AB22" s="6"/>
      <c r="AC22" s="2"/>
      <c r="AD22" s="2"/>
    </row>
    <row r="23" spans="1:30" x14ac:dyDescent="0.3">
      <c r="A23" t="s">
        <v>17</v>
      </c>
      <c r="B23"/>
      <c r="D23">
        <v>0.12873399999999999</v>
      </c>
      <c r="E23">
        <v>4.6850999999999997E-2</v>
      </c>
      <c r="F23">
        <v>7.1429000000000006E-2</v>
      </c>
      <c r="G23">
        <v>8.8608000000000006E-2</v>
      </c>
      <c r="H23">
        <v>-9.9679999999999994E-3</v>
      </c>
      <c r="I23">
        <v>-5.2360000000000002E-3</v>
      </c>
      <c r="J23">
        <v>1.7028000000000001E-2</v>
      </c>
      <c r="L23">
        <v>4.2243000000000003E-2</v>
      </c>
      <c r="N23">
        <v>4.9100000000000005E-2</v>
      </c>
      <c r="O23">
        <f t="shared" si="0"/>
        <v>4.0916666666666671E-3</v>
      </c>
      <c r="P23" s="7"/>
      <c r="R23" s="1"/>
      <c r="S23" s="5">
        <f t="shared" si="1"/>
        <v>0.12464233333333333</v>
      </c>
      <c r="T23" s="5">
        <f t="shared" si="8"/>
        <v>4.275933333333333E-2</v>
      </c>
      <c r="U23" s="5">
        <f t="shared" si="2"/>
        <v>6.7337333333333332E-2</v>
      </c>
      <c r="V23" s="5">
        <f t="shared" si="3"/>
        <v>8.4516333333333332E-2</v>
      </c>
      <c r="W23" s="5">
        <f t="shared" si="4"/>
        <v>-1.4059666666666666E-2</v>
      </c>
      <c r="X23" s="5">
        <f t="shared" si="5"/>
        <v>-9.3276666666666681E-3</v>
      </c>
      <c r="Y23" s="5">
        <f t="shared" si="6"/>
        <v>1.2936333333333334E-2</v>
      </c>
      <c r="Z23" s="5">
        <f t="shared" si="7"/>
        <v>3.8151333333333336E-2</v>
      </c>
      <c r="AB23" s="6"/>
      <c r="AC23" s="2"/>
      <c r="AD23" s="2"/>
    </row>
    <row r="24" spans="1:30" x14ac:dyDescent="0.3">
      <c r="A24" t="s">
        <v>18</v>
      </c>
      <c r="B24"/>
      <c r="D24">
        <v>4.091E-3</v>
      </c>
      <c r="E24">
        <v>-9.2336000000000001E-2</v>
      </c>
      <c r="F24">
        <v>-8.9110999999999996E-2</v>
      </c>
      <c r="G24">
        <v>-1.1627999999999999E-2</v>
      </c>
      <c r="H24">
        <v>-4.0274999999999998E-2</v>
      </c>
      <c r="I24">
        <v>-5.7895000000000002E-2</v>
      </c>
      <c r="J24">
        <v>-3.8052000000000002E-2</v>
      </c>
      <c r="L24">
        <v>-4.0960000000000003E-2</v>
      </c>
      <c r="N24">
        <v>5.9000000000000004E-2</v>
      </c>
      <c r="O24">
        <f t="shared" si="0"/>
        <v>4.9166666666666673E-3</v>
      </c>
      <c r="P24" s="7"/>
      <c r="R24" s="1"/>
      <c r="S24" s="5">
        <f t="shared" si="1"/>
        <v>-8.2566666666666726E-4</v>
      </c>
      <c r="T24" s="5">
        <f t="shared" si="8"/>
        <v>-9.7252666666666668E-2</v>
      </c>
      <c r="U24" s="5">
        <f t="shared" si="2"/>
        <v>-9.4027666666666662E-2</v>
      </c>
      <c r="V24" s="5">
        <f t="shared" si="3"/>
        <v>-1.6544666666666666E-2</v>
      </c>
      <c r="W24" s="5">
        <f t="shared" si="4"/>
        <v>-4.5191666666666665E-2</v>
      </c>
      <c r="X24" s="5">
        <f t="shared" si="5"/>
        <v>-6.2811666666666668E-2</v>
      </c>
      <c r="Y24" s="5">
        <f t="shared" si="6"/>
        <v>-4.2968666666666669E-2</v>
      </c>
      <c r="Z24" s="5">
        <f t="shared" si="7"/>
        <v>-4.587666666666667E-2</v>
      </c>
      <c r="AB24" s="6"/>
      <c r="AC24" s="2"/>
      <c r="AD24" s="2"/>
    </row>
    <row r="25" spans="1:30" x14ac:dyDescent="0.3">
      <c r="A25" t="s">
        <v>19</v>
      </c>
      <c r="B25"/>
      <c r="D25">
        <v>-6.2066000000000003E-2</v>
      </c>
      <c r="E25">
        <v>2.9755E-2</v>
      </c>
      <c r="F25">
        <v>-9.4900999999999999E-2</v>
      </c>
      <c r="G25">
        <v>-9.1764999999999999E-2</v>
      </c>
      <c r="H25">
        <v>-9.2885999999999996E-2</v>
      </c>
      <c r="I25">
        <v>-4.7486E-2</v>
      </c>
      <c r="J25">
        <v>-4.5886000000000003E-2</v>
      </c>
      <c r="L25">
        <v>-2.6771E-2</v>
      </c>
      <c r="N25">
        <v>6.4699999999999994E-2</v>
      </c>
      <c r="O25">
        <f t="shared" si="0"/>
        <v>5.3916666666666661E-3</v>
      </c>
      <c r="P25" s="7"/>
      <c r="R25" s="1"/>
      <c r="S25" s="5">
        <f t="shared" si="1"/>
        <v>-6.7457666666666666E-2</v>
      </c>
      <c r="T25" s="5">
        <f t="shared" si="8"/>
        <v>2.4363333333333334E-2</v>
      </c>
      <c r="U25" s="5">
        <f t="shared" si="2"/>
        <v>-0.10029266666666667</v>
      </c>
      <c r="V25" s="5">
        <f t="shared" si="3"/>
        <v>-9.7156666666666669E-2</v>
      </c>
      <c r="W25" s="5">
        <f t="shared" si="4"/>
        <v>-9.8277666666666666E-2</v>
      </c>
      <c r="X25" s="5">
        <f t="shared" si="5"/>
        <v>-5.287766666666667E-2</v>
      </c>
      <c r="Y25" s="5">
        <f t="shared" si="6"/>
        <v>-5.1277666666666666E-2</v>
      </c>
      <c r="Z25" s="5">
        <f t="shared" si="7"/>
        <v>-3.2162666666666666E-2</v>
      </c>
      <c r="AB25" s="6"/>
      <c r="AC25" s="2"/>
      <c r="AD25" s="2"/>
    </row>
    <row r="26" spans="1:30" x14ac:dyDescent="0.3">
      <c r="A26" t="s">
        <v>20</v>
      </c>
      <c r="B26"/>
      <c r="D26">
        <v>-1.6351999999999998E-2</v>
      </c>
      <c r="E26">
        <v>0.134796</v>
      </c>
      <c r="F26">
        <v>-3.7465999999999999E-2</v>
      </c>
      <c r="G26">
        <v>-6.4767000000000005E-2</v>
      </c>
      <c r="H26">
        <v>-9.3089999999999996E-3</v>
      </c>
      <c r="I26">
        <v>-2.0528000000000001E-2</v>
      </c>
      <c r="J26">
        <v>-9.9500000000000005E-3</v>
      </c>
      <c r="L26">
        <v>1.4056000000000001E-2</v>
      </c>
      <c r="N26">
        <v>5.4199999999999998E-2</v>
      </c>
      <c r="O26">
        <f t="shared" si="0"/>
        <v>4.5166666666666662E-3</v>
      </c>
      <c r="P26" s="7"/>
      <c r="R26" s="1"/>
      <c r="S26" s="5">
        <f t="shared" si="1"/>
        <v>-2.0868666666666664E-2</v>
      </c>
      <c r="T26" s="5">
        <f t="shared" si="8"/>
        <v>0.13027933333333333</v>
      </c>
      <c r="U26" s="5">
        <f t="shared" si="2"/>
        <v>-4.1982666666666668E-2</v>
      </c>
      <c r="V26" s="5">
        <f t="shared" si="3"/>
        <v>-6.9283666666666674E-2</v>
      </c>
      <c r="W26" s="5">
        <f t="shared" si="4"/>
        <v>-1.3825666666666667E-2</v>
      </c>
      <c r="X26" s="5">
        <f t="shared" si="5"/>
        <v>-2.5044666666666666E-2</v>
      </c>
      <c r="Y26" s="5">
        <f t="shared" si="6"/>
        <v>-1.4466666666666666E-2</v>
      </c>
      <c r="Z26" s="5">
        <f t="shared" si="7"/>
        <v>9.5393333333333337E-3</v>
      </c>
      <c r="AB26" s="6"/>
      <c r="AC26" s="2"/>
      <c r="AD26" s="2"/>
    </row>
    <row r="27" spans="1:30" x14ac:dyDescent="0.3">
      <c r="A27" t="s">
        <v>21</v>
      </c>
      <c r="B27"/>
      <c r="D27">
        <v>-2.4416E-2</v>
      </c>
      <c r="E27">
        <v>3.1196000000000002E-2</v>
      </c>
      <c r="F27">
        <v>-7.5049000000000005E-2</v>
      </c>
      <c r="G27">
        <v>-2.7701E-2</v>
      </c>
      <c r="H27">
        <v>2.0216000000000001E-2</v>
      </c>
      <c r="I27">
        <v>3.2933999999999998E-2</v>
      </c>
      <c r="J27">
        <v>-3.3501000000000003E-2</v>
      </c>
      <c r="L27">
        <v>-2.1038000000000001E-2</v>
      </c>
      <c r="N27">
        <v>4.7400000000000005E-2</v>
      </c>
      <c r="O27">
        <f t="shared" si="0"/>
        <v>3.9500000000000004E-3</v>
      </c>
      <c r="P27" s="7"/>
      <c r="R27" s="1"/>
      <c r="S27" s="5">
        <f t="shared" si="1"/>
        <v>-2.8366000000000002E-2</v>
      </c>
      <c r="T27" s="5">
        <f t="shared" si="8"/>
        <v>2.7245999999999999E-2</v>
      </c>
      <c r="U27" s="5">
        <f t="shared" si="2"/>
        <v>-7.8999E-2</v>
      </c>
      <c r="V27" s="5">
        <f t="shared" si="3"/>
        <v>-3.1650999999999999E-2</v>
      </c>
      <c r="W27" s="5">
        <f t="shared" si="4"/>
        <v>1.6266000000000003E-2</v>
      </c>
      <c r="X27" s="5">
        <f t="shared" si="5"/>
        <v>2.8983999999999996E-2</v>
      </c>
      <c r="Y27" s="5">
        <f t="shared" si="6"/>
        <v>-3.7451000000000005E-2</v>
      </c>
      <c r="Z27" s="5">
        <f t="shared" si="7"/>
        <v>-2.4988000000000003E-2</v>
      </c>
      <c r="AB27" s="6"/>
      <c r="AC27" s="2"/>
      <c r="AD27" s="2"/>
    </row>
    <row r="28" spans="1:30" x14ac:dyDescent="0.3">
      <c r="A28" t="s">
        <v>22</v>
      </c>
      <c r="B28"/>
      <c r="D28">
        <v>4.2065999999999999E-2</v>
      </c>
      <c r="E28">
        <v>5.9340999999999998E-2</v>
      </c>
      <c r="F28">
        <v>7.6899999999999996E-2</v>
      </c>
      <c r="G28">
        <v>8.1670999999999994E-2</v>
      </c>
      <c r="H28">
        <v>3.5444999999999997E-2</v>
      </c>
      <c r="I28">
        <v>-2.8990000000000001E-3</v>
      </c>
      <c r="J28">
        <v>-1.3865000000000001E-2</v>
      </c>
      <c r="L28">
        <v>-5.646E-3</v>
      </c>
      <c r="N28">
        <v>4.8300000000000003E-2</v>
      </c>
      <c r="O28">
        <f t="shared" si="0"/>
        <v>4.0249999999999999E-3</v>
      </c>
      <c r="P28" s="7"/>
      <c r="R28" s="1"/>
      <c r="S28" s="5">
        <f t="shared" si="1"/>
        <v>3.8040999999999998E-2</v>
      </c>
      <c r="T28" s="5">
        <f t="shared" si="8"/>
        <v>5.5315999999999997E-2</v>
      </c>
      <c r="U28" s="5">
        <f t="shared" si="2"/>
        <v>7.2874999999999995E-2</v>
      </c>
      <c r="V28" s="5">
        <f t="shared" si="3"/>
        <v>7.7645999999999993E-2</v>
      </c>
      <c r="W28" s="5">
        <f t="shared" si="4"/>
        <v>3.1419999999999997E-2</v>
      </c>
      <c r="X28" s="5">
        <f t="shared" si="5"/>
        <v>-6.9239999999999996E-3</v>
      </c>
      <c r="Y28" s="5">
        <f t="shared" si="6"/>
        <v>-1.789E-2</v>
      </c>
      <c r="Z28" s="5">
        <f t="shared" si="7"/>
        <v>-9.670999999999999E-3</v>
      </c>
      <c r="AB28" s="6"/>
      <c r="AC28" s="2"/>
      <c r="AD28" s="2"/>
    </row>
    <row r="29" spans="1:30" x14ac:dyDescent="0.3">
      <c r="A29" t="s">
        <v>23</v>
      </c>
      <c r="B29"/>
      <c r="D29">
        <v>1.8907E-2</v>
      </c>
      <c r="E29">
        <v>-6.5047999999999995E-2</v>
      </c>
      <c r="F29">
        <v>-6.1568999999999999E-2</v>
      </c>
      <c r="G29">
        <v>-6.1460000000000004E-3</v>
      </c>
      <c r="H29">
        <v>-8.4905999999999995E-2</v>
      </c>
      <c r="I29">
        <v>3.4883999999999998E-2</v>
      </c>
      <c r="J29">
        <v>5.9754000000000002E-2</v>
      </c>
      <c r="L29">
        <v>1.2741000000000001E-2</v>
      </c>
      <c r="N29">
        <v>4.4000000000000004E-2</v>
      </c>
      <c r="O29">
        <f t="shared" si="0"/>
        <v>3.666666666666667E-3</v>
      </c>
      <c r="P29" s="7"/>
      <c r="R29" s="1"/>
      <c r="S29" s="5">
        <f t="shared" si="1"/>
        <v>1.5240333333333333E-2</v>
      </c>
      <c r="T29" s="5">
        <f t="shared" si="8"/>
        <v>-6.871466666666666E-2</v>
      </c>
      <c r="U29" s="5">
        <f t="shared" si="2"/>
        <v>-6.5235666666666664E-2</v>
      </c>
      <c r="V29" s="5">
        <f t="shared" si="3"/>
        <v>-9.8126666666666675E-3</v>
      </c>
      <c r="W29" s="5">
        <f t="shared" si="4"/>
        <v>-8.8572666666666661E-2</v>
      </c>
      <c r="X29" s="5">
        <f t="shared" si="5"/>
        <v>3.1217333333333333E-2</v>
      </c>
      <c r="Y29" s="5">
        <f t="shared" si="6"/>
        <v>5.6087333333333336E-2</v>
      </c>
      <c r="Z29" s="5">
        <f t="shared" si="7"/>
        <v>9.0743333333333336E-3</v>
      </c>
      <c r="AB29" s="6"/>
      <c r="AC29" s="2"/>
      <c r="AD29" s="2"/>
    </row>
    <row r="30" spans="1:30" x14ac:dyDescent="0.3">
      <c r="A30" t="s">
        <v>24</v>
      </c>
      <c r="B30"/>
      <c r="D30">
        <v>-2.1210000000000001E-3</v>
      </c>
      <c r="E30">
        <v>4.7801999999999997E-2</v>
      </c>
      <c r="F30">
        <v>5.3534999999999999E-2</v>
      </c>
      <c r="G30">
        <v>1.2367E-2</v>
      </c>
      <c r="H30">
        <v>-2.4448000000000001E-2</v>
      </c>
      <c r="I30">
        <v>2.4479999999999998E-2</v>
      </c>
      <c r="J30">
        <v>3.1509000000000002E-2</v>
      </c>
      <c r="L30">
        <v>2.3772999999999999E-2</v>
      </c>
      <c r="N30">
        <v>4.3299999999999998E-2</v>
      </c>
      <c r="O30">
        <f t="shared" si="0"/>
        <v>3.6083333333333332E-3</v>
      </c>
      <c r="P30" s="7"/>
      <c r="R30" s="1"/>
      <c r="S30" s="5">
        <f t="shared" si="1"/>
        <v>-5.7293333333333328E-3</v>
      </c>
      <c r="T30" s="5">
        <f t="shared" si="8"/>
        <v>4.4193666666666666E-2</v>
      </c>
      <c r="U30" s="5">
        <f t="shared" si="2"/>
        <v>4.9926666666666668E-2</v>
      </c>
      <c r="V30" s="5">
        <f t="shared" si="3"/>
        <v>8.7586666666666663E-3</v>
      </c>
      <c r="W30" s="5">
        <f t="shared" si="4"/>
        <v>-2.8056333333333336E-2</v>
      </c>
      <c r="X30" s="5">
        <f t="shared" si="5"/>
        <v>2.0871666666666663E-2</v>
      </c>
      <c r="Y30" s="5">
        <f t="shared" si="6"/>
        <v>2.7900666666666671E-2</v>
      </c>
      <c r="Z30" s="5">
        <f t="shared" si="7"/>
        <v>2.0164666666666664E-2</v>
      </c>
    </row>
    <row r="31" spans="1:30" x14ac:dyDescent="0.3">
      <c r="A31" t="s">
        <v>25</v>
      </c>
      <c r="B31"/>
      <c r="D31">
        <v>0.134215</v>
      </c>
      <c r="E31">
        <v>0.12882099999999999</v>
      </c>
      <c r="F31">
        <v>-8.4444000000000005E-2</v>
      </c>
      <c r="G31">
        <v>0.148342</v>
      </c>
      <c r="H31">
        <v>0.231264</v>
      </c>
      <c r="I31">
        <v>6.1947000000000002E-2</v>
      </c>
      <c r="J31">
        <v>0.14678099999999999</v>
      </c>
      <c r="L31">
        <v>8.7524000000000005E-2</v>
      </c>
      <c r="N31">
        <v>4.6199999999999998E-2</v>
      </c>
      <c r="O31">
        <f t="shared" si="0"/>
        <v>3.8499999999999997E-3</v>
      </c>
      <c r="R31" s="1"/>
      <c r="S31" s="5">
        <f t="shared" si="1"/>
        <v>0.13036500000000001</v>
      </c>
      <c r="T31" s="5">
        <f t="shared" si="8"/>
        <v>0.12497099999999998</v>
      </c>
      <c r="U31" s="5">
        <f t="shared" si="2"/>
        <v>-8.8294000000000011E-2</v>
      </c>
      <c r="V31" s="5">
        <f t="shared" si="3"/>
        <v>0.14449200000000001</v>
      </c>
      <c r="W31" s="5">
        <f t="shared" si="4"/>
        <v>0.22741400000000001</v>
      </c>
      <c r="X31" s="5">
        <f t="shared" si="5"/>
        <v>5.8097000000000003E-2</v>
      </c>
      <c r="Y31" s="5">
        <f t="shared" si="6"/>
        <v>0.142931</v>
      </c>
      <c r="Z31" s="5">
        <f t="shared" si="7"/>
        <v>8.3673999999999998E-2</v>
      </c>
    </row>
    <row r="32" spans="1:30" x14ac:dyDescent="0.3">
      <c r="A32" t="s">
        <v>26</v>
      </c>
      <c r="B32"/>
      <c r="D32">
        <v>-4.7511999999999999E-2</v>
      </c>
      <c r="E32">
        <v>-1.2729000000000001E-2</v>
      </c>
      <c r="F32">
        <v>0.15123200000000001</v>
      </c>
      <c r="G32">
        <v>-9.4870000000000006E-3</v>
      </c>
      <c r="H32">
        <v>7.54E-4</v>
      </c>
      <c r="I32">
        <v>-3.8889E-2</v>
      </c>
      <c r="J32">
        <v>9.2374999999999999E-2</v>
      </c>
      <c r="L32">
        <v>1.9658999999999999E-2</v>
      </c>
      <c r="N32">
        <v>4.4999999999999998E-2</v>
      </c>
      <c r="O32">
        <f t="shared" si="0"/>
        <v>3.7499999999999999E-3</v>
      </c>
      <c r="R32" s="1"/>
      <c r="S32" s="5">
        <f t="shared" si="1"/>
        <v>-5.1262000000000002E-2</v>
      </c>
      <c r="T32" s="5">
        <f t="shared" si="8"/>
        <v>-1.6479000000000001E-2</v>
      </c>
      <c r="U32" s="5">
        <f t="shared" si="2"/>
        <v>0.147482</v>
      </c>
      <c r="V32" s="5">
        <f t="shared" si="3"/>
        <v>-1.3237000000000001E-2</v>
      </c>
      <c r="W32" s="5">
        <f t="shared" si="4"/>
        <v>-2.996E-3</v>
      </c>
      <c r="X32" s="5">
        <f t="shared" si="5"/>
        <v>-4.2638999999999996E-2</v>
      </c>
      <c r="Y32" s="5">
        <f t="shared" si="6"/>
        <v>8.8624999999999995E-2</v>
      </c>
      <c r="Z32" s="5">
        <f t="shared" si="7"/>
        <v>1.5909E-2</v>
      </c>
    </row>
    <row r="33" spans="1:26" x14ac:dyDescent="0.3">
      <c r="A33" t="s">
        <v>27</v>
      </c>
      <c r="B33"/>
      <c r="D33">
        <v>-2.1624000000000001E-2</v>
      </c>
      <c r="E33">
        <v>2.4648E-2</v>
      </c>
      <c r="F33">
        <v>-1.8488000000000001E-2</v>
      </c>
      <c r="G33">
        <v>3.3359E-2</v>
      </c>
      <c r="H33">
        <v>-2.4849E-2</v>
      </c>
      <c r="I33">
        <v>2.0230999999999999E-2</v>
      </c>
      <c r="J33">
        <v>6.0402999999999998E-2</v>
      </c>
      <c r="L33">
        <v>7.9820000000000002E-2</v>
      </c>
      <c r="N33">
        <v>4.6100000000000002E-2</v>
      </c>
      <c r="O33">
        <f t="shared" si="0"/>
        <v>3.8416666666666668E-3</v>
      </c>
      <c r="R33" s="1"/>
      <c r="S33" s="5">
        <f t="shared" si="1"/>
        <v>-2.5465666666666668E-2</v>
      </c>
      <c r="T33" s="5">
        <f t="shared" si="8"/>
        <v>2.0806333333333333E-2</v>
      </c>
      <c r="U33" s="5">
        <f t="shared" si="2"/>
        <v>-2.2329666666666668E-2</v>
      </c>
      <c r="V33" s="5">
        <f t="shared" si="3"/>
        <v>2.9517333333333333E-2</v>
      </c>
      <c r="W33" s="5">
        <f t="shared" si="4"/>
        <v>-2.8690666666666666E-2</v>
      </c>
      <c r="X33" s="5">
        <f t="shared" si="5"/>
        <v>1.6389333333333332E-2</v>
      </c>
      <c r="Y33" s="5">
        <f t="shared" si="6"/>
        <v>5.6561333333333332E-2</v>
      </c>
      <c r="Z33" s="5">
        <f t="shared" si="7"/>
        <v>7.5978333333333342E-2</v>
      </c>
    </row>
    <row r="34" spans="1:26" x14ac:dyDescent="0.3">
      <c r="A34" t="s">
        <v>28</v>
      </c>
      <c r="B34"/>
      <c r="D34">
        <v>4.0155000000000003E-2</v>
      </c>
      <c r="E34">
        <v>-3.3614999999999999E-2</v>
      </c>
      <c r="F34">
        <v>-6.3119999999999996E-2</v>
      </c>
      <c r="G34">
        <v>-3.754E-3</v>
      </c>
      <c r="H34">
        <v>-7.3745000000000005E-2</v>
      </c>
      <c r="I34">
        <v>3.6826999999999999E-2</v>
      </c>
      <c r="J34">
        <v>4.5569999999999999E-2</v>
      </c>
      <c r="L34">
        <v>2.205E-2</v>
      </c>
      <c r="N34">
        <v>4.5999999999999999E-2</v>
      </c>
      <c r="O34">
        <f t="shared" si="0"/>
        <v>3.8333333333333331E-3</v>
      </c>
      <c r="R34" s="1"/>
      <c r="S34" s="5">
        <f t="shared" si="1"/>
        <v>3.6321666666666669E-2</v>
      </c>
      <c r="T34" s="5">
        <f t="shared" si="8"/>
        <v>-3.7448333333333333E-2</v>
      </c>
      <c r="U34" s="5">
        <f t="shared" si="2"/>
        <v>-6.6953333333333323E-2</v>
      </c>
      <c r="V34" s="5">
        <f t="shared" si="3"/>
        <v>-7.5873333333333331E-3</v>
      </c>
      <c r="W34" s="5">
        <f t="shared" si="4"/>
        <v>-7.7578333333333332E-2</v>
      </c>
      <c r="X34" s="5">
        <f t="shared" si="5"/>
        <v>3.2993666666666664E-2</v>
      </c>
      <c r="Y34" s="5">
        <f t="shared" si="6"/>
        <v>4.1736666666666665E-2</v>
      </c>
      <c r="Z34" s="5">
        <f t="shared" si="7"/>
        <v>1.8216666666666666E-2</v>
      </c>
    </row>
    <row r="35" spans="1:26" x14ac:dyDescent="0.3">
      <c r="A35" t="s">
        <v>29</v>
      </c>
      <c r="B35"/>
      <c r="D35">
        <v>0.15418599999999999</v>
      </c>
      <c r="E35">
        <v>-5.3610000000000003E-3</v>
      </c>
      <c r="F35">
        <v>9.9117999999999998E-2</v>
      </c>
      <c r="G35">
        <v>0.300678</v>
      </c>
      <c r="H35">
        <v>2.2509000000000001E-2</v>
      </c>
      <c r="I35">
        <v>0.103825</v>
      </c>
      <c r="J35">
        <v>6.1742999999999999E-2</v>
      </c>
      <c r="L35">
        <v>9.1405E-2</v>
      </c>
      <c r="N35">
        <v>4.0399999999999998E-2</v>
      </c>
      <c r="O35">
        <f t="shared" si="0"/>
        <v>3.3666666666666667E-3</v>
      </c>
      <c r="R35" s="1"/>
      <c r="S35" s="5">
        <f t="shared" si="1"/>
        <v>0.15081933333333333</v>
      </c>
      <c r="T35" s="5">
        <f t="shared" si="8"/>
        <v>-8.7276666666666666E-3</v>
      </c>
      <c r="U35" s="5">
        <f t="shared" si="2"/>
        <v>9.5751333333333327E-2</v>
      </c>
      <c r="V35" s="5">
        <f t="shared" si="3"/>
        <v>0.29731133333333332</v>
      </c>
      <c r="W35" s="5">
        <f t="shared" si="4"/>
        <v>1.9142333333333334E-2</v>
      </c>
      <c r="X35" s="5">
        <f t="shared" si="5"/>
        <v>0.10045833333333333</v>
      </c>
      <c r="Y35" s="5">
        <f t="shared" si="6"/>
        <v>5.8376333333333336E-2</v>
      </c>
      <c r="Z35" s="5">
        <f t="shared" si="7"/>
        <v>8.803833333333333E-2</v>
      </c>
    </row>
    <row r="36" spans="1:26" x14ac:dyDescent="0.3">
      <c r="A36" t="s">
        <v>30</v>
      </c>
      <c r="B36"/>
      <c r="D36">
        <v>0.50533899999999998</v>
      </c>
      <c r="E36">
        <v>0.21676100000000001</v>
      </c>
      <c r="F36">
        <v>0.116816</v>
      </c>
      <c r="G36">
        <v>0.96407900000000002</v>
      </c>
      <c r="H36">
        <v>0.16714200000000001</v>
      </c>
      <c r="I36">
        <v>0.20544599999999999</v>
      </c>
      <c r="J36">
        <v>0.21664800000000001</v>
      </c>
      <c r="L36">
        <v>0.14774300000000001</v>
      </c>
      <c r="N36">
        <v>4.2500000000000003E-2</v>
      </c>
      <c r="O36">
        <f t="shared" si="0"/>
        <v>3.5416666666666669E-3</v>
      </c>
      <c r="R36" s="1"/>
      <c r="S36" s="5">
        <f t="shared" si="1"/>
        <v>0.50179733333333332</v>
      </c>
      <c r="T36" s="5">
        <f t="shared" si="8"/>
        <v>0.21321933333333334</v>
      </c>
      <c r="U36" s="5">
        <f t="shared" si="2"/>
        <v>0.11327433333333334</v>
      </c>
      <c r="V36" s="5">
        <f t="shared" si="3"/>
        <v>0.96053733333333335</v>
      </c>
      <c r="W36" s="5">
        <f t="shared" si="4"/>
        <v>0.16360033333333335</v>
      </c>
      <c r="X36" s="5">
        <f t="shared" si="5"/>
        <v>0.20190433333333332</v>
      </c>
      <c r="Y36" s="5">
        <f t="shared" si="6"/>
        <v>0.21310633333333334</v>
      </c>
      <c r="Z36" s="5">
        <f t="shared" si="7"/>
        <v>0.14420133333333335</v>
      </c>
    </row>
    <row r="37" spans="1:26" x14ac:dyDescent="0.3">
      <c r="A37" t="s">
        <v>31</v>
      </c>
      <c r="B37"/>
      <c r="D37">
        <v>-7.2547E-2</v>
      </c>
      <c r="E37">
        <v>-6.5604999999999997E-2</v>
      </c>
      <c r="F37">
        <v>6.3220000000000004E-3</v>
      </c>
      <c r="G37">
        <v>-0.178171</v>
      </c>
      <c r="H37">
        <v>-4.6455000000000003E-2</v>
      </c>
      <c r="I37">
        <v>-6.7762000000000003E-2</v>
      </c>
      <c r="J37">
        <v>-4.5922999999999999E-2</v>
      </c>
      <c r="L37">
        <v>1.4281E-2</v>
      </c>
      <c r="N37">
        <v>4.9599999999999998E-2</v>
      </c>
      <c r="O37">
        <f t="shared" si="0"/>
        <v>4.1333333333333335E-3</v>
      </c>
      <c r="R37" s="1"/>
      <c r="S37" s="5">
        <f t="shared" si="1"/>
        <v>-7.6680333333333336E-2</v>
      </c>
      <c r="T37" s="5">
        <f t="shared" si="8"/>
        <v>-6.9738333333333333E-2</v>
      </c>
      <c r="U37" s="5">
        <f t="shared" si="2"/>
        <v>2.1886666666666669E-3</v>
      </c>
      <c r="V37" s="5">
        <f t="shared" si="3"/>
        <v>-0.18230433333333332</v>
      </c>
      <c r="W37" s="5">
        <f t="shared" si="4"/>
        <v>-5.0588333333333339E-2</v>
      </c>
      <c r="X37" s="5">
        <f t="shared" si="5"/>
        <v>-7.1895333333333339E-2</v>
      </c>
      <c r="Y37" s="5">
        <f t="shared" si="6"/>
        <v>-5.0056333333333335E-2</v>
      </c>
      <c r="Z37" s="5">
        <f t="shared" si="7"/>
        <v>1.0147666666666666E-2</v>
      </c>
    </row>
    <row r="38" spans="1:26" x14ac:dyDescent="0.3">
      <c r="A38" t="s">
        <v>32</v>
      </c>
      <c r="B38"/>
      <c r="D38">
        <v>1.4288E-2</v>
      </c>
      <c r="E38">
        <v>7.8282000000000004E-2</v>
      </c>
      <c r="F38">
        <v>5.5682000000000002E-2</v>
      </c>
      <c r="G38">
        <v>5.9943000000000003E-2</v>
      </c>
      <c r="H38">
        <v>3.4431999999999997E-2</v>
      </c>
      <c r="I38">
        <v>8.8109999999999994E-3</v>
      </c>
      <c r="J38">
        <v>-1.4735E-2</v>
      </c>
      <c r="L38">
        <v>4.4295000000000001E-2</v>
      </c>
      <c r="N38">
        <v>4.6500000000000007E-2</v>
      </c>
      <c r="O38">
        <f t="shared" si="0"/>
        <v>3.8750000000000004E-3</v>
      </c>
      <c r="R38" s="1"/>
      <c r="S38" s="5">
        <f t="shared" si="1"/>
        <v>1.0413E-2</v>
      </c>
      <c r="T38" s="5">
        <f t="shared" si="8"/>
        <v>7.4407000000000001E-2</v>
      </c>
      <c r="U38" s="5">
        <f t="shared" si="2"/>
        <v>5.1806999999999999E-2</v>
      </c>
      <c r="V38" s="5">
        <f t="shared" si="3"/>
        <v>5.6068E-2</v>
      </c>
      <c r="W38" s="5">
        <f t="shared" si="4"/>
        <v>3.0556999999999997E-2</v>
      </c>
      <c r="X38" s="5">
        <f t="shared" si="5"/>
        <v>4.9359999999999994E-3</v>
      </c>
      <c r="Y38" s="5">
        <f t="shared" si="6"/>
        <v>-1.8610000000000002E-2</v>
      </c>
      <c r="Z38" s="5">
        <f t="shared" si="7"/>
        <v>4.0419999999999998E-2</v>
      </c>
    </row>
    <row r="39" spans="1:26" x14ac:dyDescent="0.3">
      <c r="A39" t="s">
        <v>33</v>
      </c>
      <c r="B39"/>
      <c r="D39">
        <v>0.113261</v>
      </c>
      <c r="E39">
        <v>2.5700000000000001E-2</v>
      </c>
      <c r="F39">
        <v>0.17230200000000001</v>
      </c>
      <c r="G39">
        <v>0.111412</v>
      </c>
      <c r="H39">
        <v>9.2422000000000004E-2</v>
      </c>
      <c r="I39">
        <v>6.1135000000000002E-2</v>
      </c>
      <c r="J39">
        <v>8.5743E-2</v>
      </c>
      <c r="L39">
        <v>0.15595400000000001</v>
      </c>
      <c r="N39">
        <v>4.5199999999999997E-2</v>
      </c>
      <c r="O39">
        <f t="shared" si="0"/>
        <v>3.7666666666666664E-3</v>
      </c>
      <c r="R39" s="1"/>
      <c r="S39" s="5">
        <f t="shared" si="1"/>
        <v>0.10949433333333333</v>
      </c>
      <c r="T39" s="5">
        <f t="shared" si="8"/>
        <v>2.1933333333333332E-2</v>
      </c>
      <c r="U39" s="5">
        <f t="shared" si="2"/>
        <v>0.16853533333333334</v>
      </c>
      <c r="V39" s="5">
        <f t="shared" si="3"/>
        <v>0.10764533333333333</v>
      </c>
      <c r="W39" s="5">
        <f t="shared" si="4"/>
        <v>8.8655333333333336E-2</v>
      </c>
      <c r="X39" s="5">
        <f t="shared" si="5"/>
        <v>5.7368333333333334E-2</v>
      </c>
      <c r="Y39" s="5">
        <f t="shared" si="6"/>
        <v>8.1976333333333332E-2</v>
      </c>
      <c r="Z39" s="5">
        <f t="shared" si="7"/>
        <v>0.15218733333333334</v>
      </c>
    </row>
    <row r="40" spans="1:26" x14ac:dyDescent="0.3">
      <c r="A40" t="s">
        <v>34</v>
      </c>
      <c r="B40"/>
      <c r="D40">
        <v>0.13317999999999999</v>
      </c>
      <c r="E40">
        <v>0.28715000000000002</v>
      </c>
      <c r="F40">
        <v>0.11559800000000001</v>
      </c>
      <c r="G40">
        <v>4.6922999999999999E-2</v>
      </c>
      <c r="H40">
        <v>0.18184800000000001</v>
      </c>
      <c r="I40">
        <v>0.11316900000000001</v>
      </c>
      <c r="J40">
        <v>0.21304000000000001</v>
      </c>
      <c r="L40">
        <v>0.176538</v>
      </c>
      <c r="N40">
        <v>4.7199999999999999E-2</v>
      </c>
      <c r="O40">
        <f t="shared" si="0"/>
        <v>3.933333333333333E-3</v>
      </c>
      <c r="R40" s="1"/>
      <c r="S40" s="5">
        <f t="shared" si="1"/>
        <v>0.12924666666666665</v>
      </c>
      <c r="T40" s="5">
        <f t="shared" si="8"/>
        <v>0.28321666666666667</v>
      </c>
      <c r="U40" s="5">
        <f t="shared" si="2"/>
        <v>0.11166466666666668</v>
      </c>
      <c r="V40" s="5">
        <f t="shared" si="3"/>
        <v>4.2989666666666669E-2</v>
      </c>
      <c r="W40" s="5">
        <f t="shared" si="4"/>
        <v>0.17791466666666667</v>
      </c>
      <c r="X40" s="5">
        <f t="shared" si="5"/>
        <v>0.10923566666666668</v>
      </c>
      <c r="Y40" s="5">
        <f t="shared" si="6"/>
        <v>0.20910666666666666</v>
      </c>
      <c r="Z40" s="5">
        <f t="shared" si="7"/>
        <v>0.17260466666666666</v>
      </c>
    </row>
    <row r="41" spans="1:26" x14ac:dyDescent="0.3">
      <c r="A41" t="s">
        <v>35</v>
      </c>
      <c r="B41"/>
      <c r="D41">
        <v>-3.6318999999999997E-2</v>
      </c>
      <c r="E41">
        <v>4.5990000000000003E-2</v>
      </c>
      <c r="F41">
        <v>0.205791</v>
      </c>
      <c r="G41">
        <v>-0.116123</v>
      </c>
      <c r="H41">
        <v>0.12626499999999999</v>
      </c>
      <c r="I41">
        <v>-6.2847E-2</v>
      </c>
      <c r="J41">
        <v>-1.5139999999999999E-3</v>
      </c>
      <c r="L41">
        <v>9.3762999999999999E-2</v>
      </c>
      <c r="N41">
        <v>3.78E-2</v>
      </c>
      <c r="O41">
        <f t="shared" si="0"/>
        <v>3.15E-3</v>
      </c>
      <c r="R41" s="1"/>
      <c r="S41" s="5">
        <f t="shared" si="1"/>
        <v>-3.9468999999999997E-2</v>
      </c>
      <c r="T41" s="5">
        <f t="shared" si="8"/>
        <v>4.2840000000000003E-2</v>
      </c>
      <c r="U41" s="5">
        <f t="shared" si="2"/>
        <v>0.20264100000000002</v>
      </c>
      <c r="V41" s="5">
        <f t="shared" si="3"/>
        <v>-0.119273</v>
      </c>
      <c r="W41" s="5">
        <f t="shared" si="4"/>
        <v>0.12311499999999999</v>
      </c>
      <c r="X41" s="5">
        <f t="shared" si="5"/>
        <v>-6.5997E-2</v>
      </c>
      <c r="Y41" s="5">
        <f t="shared" si="6"/>
        <v>-4.6639999999999997E-3</v>
      </c>
      <c r="Z41" s="5">
        <f t="shared" si="7"/>
        <v>9.0612999999999999E-2</v>
      </c>
    </row>
    <row r="42" spans="1:26" x14ac:dyDescent="0.3">
      <c r="A42" t="s">
        <v>36</v>
      </c>
      <c r="B42"/>
      <c r="D42">
        <v>-4.0964E-2</v>
      </c>
      <c r="E42">
        <v>-2.3424E-2</v>
      </c>
      <c r="F42">
        <v>-0.16125800000000001</v>
      </c>
      <c r="G42">
        <v>-0.113928</v>
      </c>
      <c r="H42">
        <v>-6.2035E-2</v>
      </c>
      <c r="I42">
        <v>4.1419999999999998E-2</v>
      </c>
      <c r="J42">
        <v>0.116755</v>
      </c>
      <c r="L42">
        <v>-7.9378000000000004E-2</v>
      </c>
      <c r="N42">
        <v>3.2300000000000002E-2</v>
      </c>
      <c r="O42">
        <f t="shared" si="0"/>
        <v>2.6916666666666669E-3</v>
      </c>
      <c r="R42" s="1"/>
      <c r="S42" s="5">
        <f t="shared" si="1"/>
        <v>-4.3655666666666669E-2</v>
      </c>
      <c r="T42" s="5">
        <f t="shared" si="8"/>
        <v>-2.6115666666666669E-2</v>
      </c>
      <c r="U42" s="5">
        <f t="shared" si="2"/>
        <v>-0.16394966666666669</v>
      </c>
      <c r="V42" s="5">
        <f t="shared" si="3"/>
        <v>-0.11661966666666666</v>
      </c>
      <c r="W42" s="5">
        <f t="shared" si="4"/>
        <v>-6.4726666666666668E-2</v>
      </c>
      <c r="X42" s="5">
        <f t="shared" si="5"/>
        <v>3.872833333333333E-2</v>
      </c>
      <c r="Y42" s="5">
        <f t="shared" si="6"/>
        <v>0.11406333333333334</v>
      </c>
      <c r="Z42" s="5">
        <f t="shared" si="7"/>
        <v>-8.2069666666666666E-2</v>
      </c>
    </row>
    <row r="43" spans="1:26" x14ac:dyDescent="0.3">
      <c r="A43" t="s">
        <v>37</v>
      </c>
      <c r="B43"/>
      <c r="D43">
        <v>-0.17993300000000001</v>
      </c>
      <c r="E43">
        <v>-0.101588</v>
      </c>
      <c r="F43">
        <v>-2.6440000000000002E-2</v>
      </c>
      <c r="G43">
        <v>-0.22742499999999999</v>
      </c>
      <c r="H43">
        <v>-8.6772000000000002E-2</v>
      </c>
      <c r="I43">
        <v>-4.4525000000000002E-2</v>
      </c>
      <c r="J43">
        <v>0.116755</v>
      </c>
      <c r="L43">
        <v>-0.15065100000000001</v>
      </c>
      <c r="N43">
        <v>3.4500000000000003E-2</v>
      </c>
      <c r="O43">
        <f t="shared" si="0"/>
        <v>2.8750000000000004E-3</v>
      </c>
      <c r="R43" s="1"/>
      <c r="S43" s="5">
        <f t="shared" si="1"/>
        <v>-0.182808</v>
      </c>
      <c r="T43" s="5">
        <f t="shared" si="8"/>
        <v>-0.104463</v>
      </c>
      <c r="U43" s="5">
        <f t="shared" si="2"/>
        <v>-2.9315000000000001E-2</v>
      </c>
      <c r="V43" s="5">
        <f t="shared" si="3"/>
        <v>-0.23029999999999998</v>
      </c>
      <c r="W43" s="5">
        <f t="shared" si="4"/>
        <v>-8.9647000000000004E-2</v>
      </c>
      <c r="X43" s="5">
        <f t="shared" si="5"/>
        <v>-4.7400000000000005E-2</v>
      </c>
      <c r="Y43" s="5">
        <f t="shared" si="6"/>
        <v>0.11388</v>
      </c>
      <c r="Z43" s="5">
        <f t="shared" si="7"/>
        <v>-0.153526</v>
      </c>
    </row>
    <row r="44" spans="1:26" x14ac:dyDescent="0.3">
      <c r="A44" t="s">
        <v>38</v>
      </c>
      <c r="B44"/>
      <c r="D44">
        <v>-9.2299000000000006E-2</v>
      </c>
      <c r="E44">
        <v>-5.5407999999999999E-2</v>
      </c>
      <c r="F44">
        <v>-8.6316000000000004E-2</v>
      </c>
      <c r="G44">
        <v>-0.26602199999999998</v>
      </c>
      <c r="H44">
        <v>-6.6628000000000007E-2</v>
      </c>
      <c r="I44">
        <v>-0.13250500000000001</v>
      </c>
      <c r="J44">
        <v>0.116755</v>
      </c>
      <c r="L44">
        <v>-0.14174600000000001</v>
      </c>
      <c r="N44">
        <v>2.7799999999999998E-2</v>
      </c>
      <c r="O44">
        <f t="shared" si="0"/>
        <v>2.3166666666666665E-3</v>
      </c>
      <c r="R44" s="1"/>
      <c r="S44" s="5">
        <f t="shared" si="1"/>
        <v>-9.4615666666666667E-2</v>
      </c>
      <c r="T44" s="5">
        <f t="shared" si="8"/>
        <v>-5.7724666666666667E-2</v>
      </c>
      <c r="U44" s="5">
        <f t="shared" si="2"/>
        <v>-8.8632666666666665E-2</v>
      </c>
      <c r="V44" s="5">
        <f t="shared" si="3"/>
        <v>-0.26833866666666667</v>
      </c>
      <c r="W44" s="5">
        <f t="shared" si="4"/>
        <v>-6.8944666666666668E-2</v>
      </c>
      <c r="X44" s="5">
        <f t="shared" si="5"/>
        <v>-0.13482166666666667</v>
      </c>
      <c r="Y44" s="5">
        <f t="shared" si="6"/>
        <v>0.11443833333333334</v>
      </c>
      <c r="Z44" s="5">
        <f t="shared" si="7"/>
        <v>-0.14406266666666667</v>
      </c>
    </row>
    <row r="45" spans="1:26" x14ac:dyDescent="0.3">
      <c r="A45" t="s">
        <v>39</v>
      </c>
      <c r="B45"/>
      <c r="D45">
        <v>-8.3250000000000008E-3</v>
      </c>
      <c r="E45">
        <v>-2.5899999999999999E-2</v>
      </c>
      <c r="F45">
        <v>6.6819999999999996E-3</v>
      </c>
      <c r="G45">
        <v>-9.8872000000000002E-2</v>
      </c>
      <c r="H45">
        <v>-4.5312999999999999E-2</v>
      </c>
      <c r="I45">
        <v>3.1026000000000001E-2</v>
      </c>
      <c r="J45">
        <v>0.116755</v>
      </c>
      <c r="L45">
        <v>-5.8289000000000001E-2</v>
      </c>
      <c r="N45">
        <v>2.98E-2</v>
      </c>
      <c r="O45">
        <f t="shared" si="0"/>
        <v>2.4833333333333335E-3</v>
      </c>
      <c r="R45" s="1"/>
      <c r="S45" s="5">
        <f t="shared" si="1"/>
        <v>-1.0808333333333335E-2</v>
      </c>
      <c r="T45" s="5">
        <f t="shared" si="8"/>
        <v>-2.8383333333333333E-2</v>
      </c>
      <c r="U45" s="5">
        <f t="shared" si="2"/>
        <v>4.1986666666666665E-3</v>
      </c>
      <c r="V45" s="5">
        <f t="shared" si="3"/>
        <v>-0.10135533333333334</v>
      </c>
      <c r="W45" s="5">
        <f t="shared" si="4"/>
        <v>-4.779633333333333E-2</v>
      </c>
      <c r="X45" s="5">
        <f t="shared" si="5"/>
        <v>2.8542666666666668E-2</v>
      </c>
      <c r="Y45" s="5">
        <f t="shared" si="6"/>
        <v>0.11427166666666666</v>
      </c>
      <c r="Z45" s="5">
        <f t="shared" si="7"/>
        <v>-6.0772333333333331E-2</v>
      </c>
    </row>
    <row r="46" spans="1:26" x14ac:dyDescent="0.3">
      <c r="A46" t="s">
        <v>40</v>
      </c>
      <c r="B46"/>
      <c r="D46">
        <v>0.12156699999999999</v>
      </c>
      <c r="E46">
        <v>0.12374499999999999</v>
      </c>
      <c r="F46">
        <v>6.6819999999999996E-3</v>
      </c>
      <c r="G46">
        <v>0.16863</v>
      </c>
      <c r="H46">
        <v>3.5761000000000001E-2</v>
      </c>
      <c r="I46">
        <v>5.7869999999999998E-2</v>
      </c>
      <c r="J46">
        <v>0.116755</v>
      </c>
      <c r="L46">
        <v>0.14042199999999999</v>
      </c>
      <c r="N46">
        <v>2.9500000000000002E-2</v>
      </c>
      <c r="O46">
        <f t="shared" si="0"/>
        <v>2.4583333333333336E-3</v>
      </c>
      <c r="R46" s="1"/>
      <c r="S46" s="5">
        <f t="shared" si="1"/>
        <v>0.11910866666666665</v>
      </c>
      <c r="T46" s="5">
        <f t="shared" si="8"/>
        <v>0.12128666666666665</v>
      </c>
      <c r="U46" s="5">
        <f t="shared" si="2"/>
        <v>4.2236666666666655E-3</v>
      </c>
      <c r="V46" s="5">
        <f t="shared" si="3"/>
        <v>0.16617166666666666</v>
      </c>
      <c r="W46" s="5">
        <f t="shared" si="4"/>
        <v>3.3302666666666668E-2</v>
      </c>
      <c r="X46" s="5">
        <f t="shared" si="5"/>
        <v>5.5411666666666665E-2</v>
      </c>
      <c r="Y46" s="5">
        <f t="shared" si="6"/>
        <v>0.11429666666666666</v>
      </c>
      <c r="Z46" s="5">
        <f t="shared" si="7"/>
        <v>0.13796366666666665</v>
      </c>
    </row>
    <row r="47" spans="1:26" x14ac:dyDescent="0.3">
      <c r="A47" t="s">
        <v>41</v>
      </c>
      <c r="B47"/>
      <c r="D47">
        <v>9.2560000000000003E-3</v>
      </c>
      <c r="E47">
        <v>2.104E-3</v>
      </c>
      <c r="F47">
        <v>0.14488400000000001</v>
      </c>
      <c r="G47">
        <v>0.110901</v>
      </c>
      <c r="H47">
        <v>-7.4074000000000001E-2</v>
      </c>
      <c r="I47">
        <v>1.0940999999999999E-2</v>
      </c>
      <c r="J47">
        <v>-6.0513999999999998E-2</v>
      </c>
      <c r="L47">
        <v>4.0057000000000002E-2</v>
      </c>
      <c r="N47">
        <v>2.9600000000000001E-2</v>
      </c>
      <c r="O47">
        <f t="shared" si="0"/>
        <v>2.4666666666666669E-3</v>
      </c>
      <c r="R47" s="1"/>
      <c r="S47" s="5">
        <f t="shared" si="1"/>
        <v>6.789333333333333E-3</v>
      </c>
      <c r="T47" s="5">
        <f t="shared" si="8"/>
        <v>-3.6266666666666695E-4</v>
      </c>
      <c r="U47" s="5">
        <f t="shared" si="2"/>
        <v>0.14241733333333334</v>
      </c>
      <c r="V47" s="5">
        <f t="shared" si="3"/>
        <v>0.10843433333333333</v>
      </c>
      <c r="W47" s="5">
        <f t="shared" si="4"/>
        <v>-7.6540666666666674E-2</v>
      </c>
      <c r="X47" s="5">
        <f t="shared" si="5"/>
        <v>8.474333333333332E-3</v>
      </c>
      <c r="Y47" s="5">
        <f t="shared" si="6"/>
        <v>-6.2980666666666671E-2</v>
      </c>
      <c r="Z47" s="5">
        <f t="shared" si="7"/>
        <v>3.7590333333333337E-2</v>
      </c>
    </row>
    <row r="48" spans="1:26" x14ac:dyDescent="0.3">
      <c r="A48" t="s">
        <v>42</v>
      </c>
      <c r="B48"/>
      <c r="D48">
        <v>6.5088999999999994E-2</v>
      </c>
      <c r="E48">
        <v>1.8105E-2</v>
      </c>
      <c r="F48">
        <v>3.4986000000000003E-2</v>
      </c>
      <c r="G48">
        <v>9.7560999999999995E-2</v>
      </c>
      <c r="H48">
        <v>0.113898</v>
      </c>
      <c r="I48">
        <v>-8.6580000000000008E-3</v>
      </c>
      <c r="J48">
        <v>8.1779999999999995E-3</v>
      </c>
      <c r="L48">
        <v>3.9810999999999999E-2</v>
      </c>
      <c r="N48">
        <v>3.1600000000000003E-2</v>
      </c>
      <c r="O48">
        <f t="shared" si="0"/>
        <v>2.6333333333333334E-3</v>
      </c>
      <c r="R48" s="1"/>
      <c r="S48" s="5">
        <f t="shared" si="1"/>
        <v>6.2455666666666659E-2</v>
      </c>
      <c r="T48" s="5">
        <f t="shared" si="8"/>
        <v>1.5471666666666667E-2</v>
      </c>
      <c r="U48" s="5">
        <f t="shared" si="2"/>
        <v>3.2352666666666668E-2</v>
      </c>
      <c r="V48" s="5">
        <f t="shared" si="3"/>
        <v>9.492766666666666E-2</v>
      </c>
      <c r="W48" s="5">
        <f t="shared" si="4"/>
        <v>0.11126466666666666</v>
      </c>
      <c r="X48" s="5">
        <f t="shared" si="5"/>
        <v>-1.1291333333333334E-2</v>
      </c>
      <c r="Y48" s="5">
        <f t="shared" si="6"/>
        <v>5.5446666666666665E-3</v>
      </c>
      <c r="Z48" s="5">
        <f t="shared" si="7"/>
        <v>3.7177666666666664E-2</v>
      </c>
    </row>
    <row r="49" spans="1:26" x14ac:dyDescent="0.3">
      <c r="A49" t="s">
        <v>43</v>
      </c>
      <c r="B49"/>
      <c r="D49">
        <v>-0.16166700000000001</v>
      </c>
      <c r="E49">
        <v>-8.0389000000000002E-2</v>
      </c>
      <c r="F49">
        <v>-0.241839</v>
      </c>
      <c r="G49">
        <v>-0.25064599999999998</v>
      </c>
      <c r="H49">
        <v>-0.18807099999999999</v>
      </c>
      <c r="I49">
        <v>-0.10480399999999999</v>
      </c>
      <c r="J49">
        <v>-0.106932</v>
      </c>
      <c r="L49">
        <v>-0.25117299999999998</v>
      </c>
      <c r="N49">
        <v>2.7400000000000001E-2</v>
      </c>
      <c r="O49">
        <f t="shared" si="0"/>
        <v>2.2833333333333334E-3</v>
      </c>
      <c r="R49" s="1"/>
      <c r="S49" s="5">
        <f t="shared" si="1"/>
        <v>-0.16395033333333334</v>
      </c>
      <c r="T49" s="5">
        <f t="shared" si="8"/>
        <v>-8.2672333333333334E-2</v>
      </c>
      <c r="U49" s="5">
        <f t="shared" si="2"/>
        <v>-0.24412233333333333</v>
      </c>
      <c r="V49" s="5">
        <f t="shared" si="3"/>
        <v>-0.25292933333333334</v>
      </c>
      <c r="W49" s="5">
        <f t="shared" si="4"/>
        <v>-0.19035433333333332</v>
      </c>
      <c r="X49" s="5">
        <f t="shared" si="5"/>
        <v>-0.10708733333333333</v>
      </c>
      <c r="Y49" s="5">
        <f t="shared" si="6"/>
        <v>-0.10921533333333333</v>
      </c>
      <c r="Z49" s="5">
        <f t="shared" si="7"/>
        <v>-0.25345633333333334</v>
      </c>
    </row>
    <row r="50" spans="1:26" x14ac:dyDescent="0.3">
      <c r="A50" t="s">
        <v>44</v>
      </c>
      <c r="B50"/>
      <c r="D50">
        <v>-3.8767000000000003E-2</v>
      </c>
      <c r="E50">
        <v>7.1068999999999993E-2</v>
      </c>
      <c r="F50">
        <v>-0.141401</v>
      </c>
      <c r="G50">
        <v>-1.5172E-2</v>
      </c>
      <c r="H50">
        <v>-2.6237E-2</v>
      </c>
      <c r="I50">
        <v>-1.7073000000000001E-2</v>
      </c>
      <c r="J50">
        <v>-5.8629000000000001E-2</v>
      </c>
      <c r="L50">
        <v>-1.9743E-2</v>
      </c>
      <c r="N50">
        <v>2.92E-2</v>
      </c>
      <c r="O50">
        <f t="shared" si="0"/>
        <v>2.4333333333333334E-3</v>
      </c>
      <c r="R50" s="1"/>
      <c r="S50" s="5">
        <f t="shared" si="1"/>
        <v>-4.1200333333333339E-2</v>
      </c>
      <c r="T50" s="5">
        <f t="shared" si="8"/>
        <v>6.8635666666666664E-2</v>
      </c>
      <c r="U50" s="5">
        <f t="shared" si="2"/>
        <v>-0.14383433333333334</v>
      </c>
      <c r="V50" s="5">
        <f t="shared" si="3"/>
        <v>-1.7605333333333334E-2</v>
      </c>
      <c r="W50" s="5">
        <f t="shared" si="4"/>
        <v>-2.8670333333333332E-2</v>
      </c>
      <c r="X50" s="5">
        <f t="shared" si="5"/>
        <v>-1.9506333333333334E-2</v>
      </c>
      <c r="Y50" s="5">
        <f t="shared" si="6"/>
        <v>-6.1062333333333337E-2</v>
      </c>
      <c r="Z50" s="5">
        <f t="shared" si="7"/>
        <v>-2.2176333333333333E-2</v>
      </c>
    </row>
    <row r="51" spans="1:26" x14ac:dyDescent="0.3">
      <c r="A51" t="s">
        <v>45</v>
      </c>
      <c r="B51"/>
      <c r="D51">
        <v>9.6518000000000007E-2</v>
      </c>
      <c r="E51">
        <v>0.15229599999999999</v>
      </c>
      <c r="F51">
        <v>0.156973</v>
      </c>
      <c r="G51">
        <v>0.246499</v>
      </c>
      <c r="H51">
        <v>0.121632</v>
      </c>
      <c r="I51">
        <v>6.4516000000000004E-2</v>
      </c>
      <c r="J51">
        <v>7.7192999999999998E-2</v>
      </c>
      <c r="L51">
        <v>0.13908300000000001</v>
      </c>
      <c r="N51">
        <v>2.7000000000000003E-2</v>
      </c>
      <c r="O51">
        <f t="shared" si="0"/>
        <v>2.2500000000000003E-3</v>
      </c>
      <c r="R51" s="1"/>
      <c r="S51" s="5">
        <f t="shared" si="1"/>
        <v>9.4268000000000005E-2</v>
      </c>
      <c r="T51" s="5">
        <f t="shared" si="8"/>
        <v>0.15004599999999998</v>
      </c>
      <c r="U51" s="5">
        <f t="shared" si="2"/>
        <v>0.154723</v>
      </c>
      <c r="V51" s="5">
        <f t="shared" si="3"/>
        <v>0.24424899999999999</v>
      </c>
      <c r="W51" s="5">
        <f t="shared" si="4"/>
        <v>0.119382</v>
      </c>
      <c r="X51" s="5">
        <f t="shared" si="5"/>
        <v>6.2266000000000002E-2</v>
      </c>
      <c r="Y51" s="5">
        <f t="shared" si="6"/>
        <v>7.4942999999999996E-2</v>
      </c>
      <c r="Z51" s="5">
        <f t="shared" si="7"/>
        <v>0.13683300000000001</v>
      </c>
    </row>
    <row r="52" spans="1:26" x14ac:dyDescent="0.3">
      <c r="A52" t="s">
        <v>46</v>
      </c>
      <c r="B52"/>
      <c r="D52">
        <v>7.2300000000000003E-3</v>
      </c>
      <c r="E52">
        <v>1.4376E-2</v>
      </c>
      <c r="F52">
        <v>3.7446E-2</v>
      </c>
      <c r="G52">
        <v>-7.6404E-2</v>
      </c>
      <c r="H52">
        <v>3.1572000000000003E-2</v>
      </c>
      <c r="I52">
        <v>-6.9930000000000001E-3</v>
      </c>
      <c r="J52">
        <v>4.0720000000000001E-3</v>
      </c>
      <c r="L52">
        <v>-2.1350000000000001E-2</v>
      </c>
      <c r="N52">
        <v>2.8399999999999998E-2</v>
      </c>
      <c r="O52">
        <f t="shared" si="0"/>
        <v>2.3666666666666667E-3</v>
      </c>
      <c r="R52" s="1"/>
      <c r="S52" s="5">
        <f t="shared" si="1"/>
        <v>4.8633333333333341E-3</v>
      </c>
      <c r="T52" s="5">
        <f t="shared" si="8"/>
        <v>1.2009333333333334E-2</v>
      </c>
      <c r="U52" s="5">
        <f t="shared" si="2"/>
        <v>3.507933333333333E-2</v>
      </c>
      <c r="V52" s="5">
        <f t="shared" si="3"/>
        <v>-7.8770666666666669E-2</v>
      </c>
      <c r="W52" s="5">
        <f t="shared" si="4"/>
        <v>2.9205333333333337E-2</v>
      </c>
      <c r="X52" s="5">
        <f t="shared" si="5"/>
        <v>-9.3596666666666672E-3</v>
      </c>
      <c r="Y52" s="5">
        <f t="shared" si="6"/>
        <v>1.7053333333333334E-3</v>
      </c>
      <c r="Z52" s="5">
        <f t="shared" si="7"/>
        <v>-2.3716666666666667E-2</v>
      </c>
    </row>
    <row r="53" spans="1:26" x14ac:dyDescent="0.3">
      <c r="A53" t="s">
        <v>47</v>
      </c>
      <c r="B53"/>
      <c r="D53">
        <v>2.1222999999999999E-2</v>
      </c>
      <c r="E53">
        <v>5.2825999999999998E-2</v>
      </c>
      <c r="F53">
        <v>-5.9362999999999999E-2</v>
      </c>
      <c r="G53">
        <v>2.129E-2</v>
      </c>
      <c r="H53">
        <v>5.6992000000000001E-2</v>
      </c>
      <c r="I53">
        <v>2.3473999999999998E-2</v>
      </c>
      <c r="J53">
        <v>1.0543E-2</v>
      </c>
      <c r="L53">
        <v>-6.9040000000000004E-3</v>
      </c>
      <c r="N53">
        <v>2.7999999999999997E-2</v>
      </c>
      <c r="O53">
        <f t="shared" si="0"/>
        <v>2.3333333333333331E-3</v>
      </c>
      <c r="R53" s="1"/>
      <c r="S53" s="5">
        <f t="shared" si="1"/>
        <v>1.8889666666666666E-2</v>
      </c>
      <c r="T53" s="5">
        <f t="shared" si="8"/>
        <v>5.0492666666666665E-2</v>
      </c>
      <c r="U53" s="5">
        <f t="shared" si="2"/>
        <v>-6.1696333333333332E-2</v>
      </c>
      <c r="V53" s="5">
        <f t="shared" si="3"/>
        <v>1.8956666666666667E-2</v>
      </c>
      <c r="W53" s="5">
        <f t="shared" si="4"/>
        <v>5.4658666666666668E-2</v>
      </c>
      <c r="X53" s="5">
        <f t="shared" si="5"/>
        <v>2.1140666666666665E-2</v>
      </c>
      <c r="Y53" s="5">
        <f t="shared" si="6"/>
        <v>8.2096666666666672E-3</v>
      </c>
      <c r="Z53" s="5">
        <f t="shared" si="7"/>
        <v>-9.2373333333333335E-3</v>
      </c>
    </row>
    <row r="54" spans="1:26" x14ac:dyDescent="0.3">
      <c r="A54" t="s">
        <v>48</v>
      </c>
      <c r="B54"/>
      <c r="D54">
        <v>-2.0781999999999998E-2</v>
      </c>
      <c r="E54">
        <v>0.103792</v>
      </c>
      <c r="F54">
        <v>-3.3765999999999997E-2</v>
      </c>
      <c r="G54">
        <v>-3.3353000000000001E-2</v>
      </c>
      <c r="H54">
        <v>8.1765000000000004E-2</v>
      </c>
      <c r="I54">
        <v>1.8349000000000001E-2</v>
      </c>
      <c r="J54">
        <v>2.408E-3</v>
      </c>
      <c r="L54">
        <v>2.4999E-2</v>
      </c>
      <c r="N54">
        <v>2.7999999999999997E-2</v>
      </c>
      <c r="O54">
        <f t="shared" si="0"/>
        <v>2.3333333333333331E-3</v>
      </c>
      <c r="R54" s="1"/>
      <c r="S54" s="5">
        <f t="shared" si="1"/>
        <v>-2.3115333333333331E-2</v>
      </c>
      <c r="T54" s="5">
        <f t="shared" si="8"/>
        <v>0.10145866666666667</v>
      </c>
      <c r="U54" s="5">
        <f t="shared" si="2"/>
        <v>-3.609933333333333E-2</v>
      </c>
      <c r="V54" s="5">
        <f t="shared" si="3"/>
        <v>-3.5686333333333334E-2</v>
      </c>
      <c r="W54" s="5">
        <f t="shared" si="4"/>
        <v>7.9431666666666678E-2</v>
      </c>
      <c r="X54" s="5">
        <f t="shared" si="5"/>
        <v>1.6015666666666668E-2</v>
      </c>
      <c r="Y54" s="5">
        <f t="shared" si="6"/>
        <v>7.4666666666666891E-5</v>
      </c>
      <c r="Z54" s="5">
        <f t="shared" si="7"/>
        <v>2.2665666666666667E-2</v>
      </c>
    </row>
    <row r="55" spans="1:26" x14ac:dyDescent="0.3">
      <c r="A55" t="s">
        <v>49</v>
      </c>
      <c r="B55"/>
      <c r="D55">
        <v>2.1325E-2</v>
      </c>
      <c r="E55">
        <v>9.5857999999999999E-2</v>
      </c>
      <c r="F55">
        <v>0.202957</v>
      </c>
      <c r="G55">
        <v>-6.1600000000000001E-4</v>
      </c>
      <c r="H55">
        <v>0.112178</v>
      </c>
      <c r="I55">
        <v>2.1135999999999999E-2</v>
      </c>
      <c r="J55">
        <v>8.9405999999999999E-2</v>
      </c>
      <c r="L55">
        <v>1.5653E-2</v>
      </c>
      <c r="N55">
        <v>2.8300000000000002E-2</v>
      </c>
      <c r="O55">
        <f t="shared" si="0"/>
        <v>2.3583333333333334E-3</v>
      </c>
      <c r="R55" s="1"/>
      <c r="S55" s="5">
        <f t="shared" si="1"/>
        <v>1.8966666666666666E-2</v>
      </c>
      <c r="T55" s="5">
        <f t="shared" si="8"/>
        <v>9.3499666666666661E-2</v>
      </c>
      <c r="U55" s="5">
        <f t="shared" si="2"/>
        <v>0.20059866666666668</v>
      </c>
      <c r="V55" s="5">
        <f t="shared" si="3"/>
        <v>-2.9743333333333332E-3</v>
      </c>
      <c r="W55" s="5">
        <f t="shared" si="4"/>
        <v>0.10981966666666666</v>
      </c>
      <c r="X55" s="5">
        <f t="shared" si="5"/>
        <v>1.8777666666666665E-2</v>
      </c>
      <c r="Y55" s="5">
        <f t="shared" si="6"/>
        <v>8.7047666666666662E-2</v>
      </c>
      <c r="Z55" s="5">
        <f t="shared" si="7"/>
        <v>1.3294666666666666E-2</v>
      </c>
    </row>
    <row r="56" spans="1:26" x14ac:dyDescent="0.3">
      <c r="A56" t="s">
        <v>50</v>
      </c>
      <c r="B56"/>
      <c r="D56">
        <v>5.7152000000000001E-2</v>
      </c>
      <c r="E56">
        <v>-9.4520000000000003E-3</v>
      </c>
      <c r="F56">
        <v>4.9161999999999997E-2</v>
      </c>
      <c r="G56">
        <v>7.2676000000000004E-2</v>
      </c>
      <c r="H56">
        <v>-9.1153999999999999E-2</v>
      </c>
      <c r="I56">
        <v>5.3488000000000001E-2</v>
      </c>
      <c r="J56">
        <v>4.1541000000000002E-2</v>
      </c>
      <c r="L56">
        <v>4.0842999999999997E-2</v>
      </c>
      <c r="N56">
        <v>2.58E-2</v>
      </c>
      <c r="O56">
        <f t="shared" si="0"/>
        <v>2.15E-3</v>
      </c>
      <c r="R56" s="1"/>
      <c r="S56" s="5">
        <f t="shared" si="1"/>
        <v>5.5002000000000002E-2</v>
      </c>
      <c r="T56" s="5">
        <f t="shared" si="8"/>
        <v>-1.1602000000000001E-2</v>
      </c>
      <c r="U56" s="5">
        <f t="shared" si="2"/>
        <v>4.7011999999999998E-2</v>
      </c>
      <c r="V56" s="5">
        <f t="shared" si="3"/>
        <v>7.0526000000000005E-2</v>
      </c>
      <c r="W56" s="5">
        <f t="shared" si="4"/>
        <v>-9.3303999999999998E-2</v>
      </c>
      <c r="X56" s="5">
        <f t="shared" si="5"/>
        <v>5.1338000000000002E-2</v>
      </c>
      <c r="Y56" s="5">
        <f t="shared" si="6"/>
        <v>3.9391000000000002E-2</v>
      </c>
      <c r="Z56" s="5">
        <f t="shared" si="7"/>
        <v>3.8692999999999998E-2</v>
      </c>
    </row>
    <row r="57" spans="1:26" x14ac:dyDescent="0.3">
      <c r="A57" t="s">
        <v>51</v>
      </c>
      <c r="B57"/>
      <c r="D57">
        <v>3.9899999999999996E-3</v>
      </c>
      <c r="E57">
        <v>-3.9588999999999999E-2</v>
      </c>
      <c r="F57">
        <v>-1.4376999999999999E-2</v>
      </c>
      <c r="G57">
        <v>-4.6154000000000001E-2</v>
      </c>
      <c r="H57">
        <v>-4.3916999999999998E-2</v>
      </c>
      <c r="I57">
        <v>-2.2075000000000001E-2</v>
      </c>
      <c r="J57">
        <v>-3.5533000000000002E-2</v>
      </c>
      <c r="L57">
        <v>-2.1779E-2</v>
      </c>
      <c r="N57">
        <v>2.6699999999999998E-2</v>
      </c>
      <c r="O57">
        <f t="shared" si="0"/>
        <v>2.225E-3</v>
      </c>
      <c r="R57" s="1"/>
      <c r="S57" s="5">
        <f t="shared" si="1"/>
        <v>1.7649999999999996E-3</v>
      </c>
      <c r="T57" s="5">
        <f t="shared" si="8"/>
        <v>-4.1813999999999997E-2</v>
      </c>
      <c r="U57" s="5">
        <f t="shared" si="2"/>
        <v>-1.6601999999999999E-2</v>
      </c>
      <c r="V57" s="5">
        <f t="shared" si="3"/>
        <v>-4.8378999999999998E-2</v>
      </c>
      <c r="W57" s="5">
        <f t="shared" si="4"/>
        <v>-4.6141999999999996E-2</v>
      </c>
      <c r="X57" s="5">
        <f t="shared" si="5"/>
        <v>-2.4300000000000002E-2</v>
      </c>
      <c r="Y57" s="5">
        <f t="shared" si="6"/>
        <v>-3.7758E-2</v>
      </c>
      <c r="Z57" s="5">
        <f t="shared" si="7"/>
        <v>-2.4004000000000001E-2</v>
      </c>
    </row>
    <row r="58" spans="1:26" x14ac:dyDescent="0.3">
      <c r="A58" t="s">
        <v>52</v>
      </c>
      <c r="B58"/>
      <c r="D58">
        <v>1.3173000000000001E-2</v>
      </c>
      <c r="E58">
        <v>6.7268999999999995E-2</v>
      </c>
      <c r="F58">
        <v>-2.1610000000000001E-2</v>
      </c>
      <c r="G58">
        <v>3.0397E-2</v>
      </c>
      <c r="H58">
        <v>0.116698</v>
      </c>
      <c r="I58">
        <v>0</v>
      </c>
      <c r="J58">
        <v>1.1278E-2</v>
      </c>
      <c r="L58">
        <v>3.1460000000000002E-2</v>
      </c>
      <c r="N58">
        <v>2.75E-2</v>
      </c>
      <c r="O58">
        <f t="shared" si="0"/>
        <v>2.2916666666666667E-3</v>
      </c>
      <c r="R58" s="1"/>
      <c r="S58" s="5">
        <f t="shared" si="1"/>
        <v>1.0881333333333333E-2</v>
      </c>
      <c r="T58" s="5">
        <f t="shared" si="8"/>
        <v>6.4977333333333331E-2</v>
      </c>
      <c r="U58" s="5">
        <f t="shared" si="2"/>
        <v>-2.3901666666666668E-2</v>
      </c>
      <c r="V58" s="5">
        <f t="shared" si="3"/>
        <v>2.8105333333333333E-2</v>
      </c>
      <c r="W58" s="5">
        <f t="shared" si="4"/>
        <v>0.11440633333333333</v>
      </c>
      <c r="X58" s="5">
        <f t="shared" si="5"/>
        <v>-2.2916666666666667E-3</v>
      </c>
      <c r="Y58" s="5">
        <f t="shared" si="6"/>
        <v>8.9863333333333323E-3</v>
      </c>
      <c r="Z58" s="5">
        <f t="shared" si="7"/>
        <v>2.9168333333333334E-2</v>
      </c>
    </row>
    <row r="59" spans="1:26" x14ac:dyDescent="0.3">
      <c r="A59" t="s">
        <v>53</v>
      </c>
      <c r="B59"/>
      <c r="D59">
        <v>4.9696999999999998E-2</v>
      </c>
      <c r="E59">
        <v>3.5539999999999999E-3</v>
      </c>
      <c r="F59">
        <v>-5.522E-3</v>
      </c>
      <c r="G59">
        <v>6.8633E-2</v>
      </c>
      <c r="H59">
        <v>9.9500000000000005E-2</v>
      </c>
      <c r="I59">
        <v>2.0316000000000001E-2</v>
      </c>
      <c r="J59">
        <v>-8.1779999999999995E-3</v>
      </c>
      <c r="L59">
        <v>4.1749000000000001E-2</v>
      </c>
      <c r="N59">
        <v>2.87E-2</v>
      </c>
      <c r="O59">
        <f t="shared" si="0"/>
        <v>2.3916666666666665E-3</v>
      </c>
      <c r="R59" s="1"/>
      <c r="S59" s="5">
        <f t="shared" si="1"/>
        <v>4.7305333333333331E-2</v>
      </c>
      <c r="T59" s="5">
        <f t="shared" si="8"/>
        <v>1.1623333333333334E-3</v>
      </c>
      <c r="U59" s="5">
        <f t="shared" si="2"/>
        <v>-7.9136666666666661E-3</v>
      </c>
      <c r="V59" s="5">
        <f t="shared" si="3"/>
        <v>6.6241333333333333E-2</v>
      </c>
      <c r="W59" s="5">
        <f t="shared" si="4"/>
        <v>9.7108333333333338E-2</v>
      </c>
      <c r="X59" s="5">
        <f t="shared" si="5"/>
        <v>1.7924333333333334E-2</v>
      </c>
      <c r="Y59" s="5">
        <f t="shared" si="6"/>
        <v>-1.0569666666666666E-2</v>
      </c>
      <c r="Z59" s="5">
        <f t="shared" si="7"/>
        <v>3.9357333333333334E-2</v>
      </c>
    </row>
    <row r="60" spans="1:26" x14ac:dyDescent="0.3">
      <c r="A60" t="s">
        <v>54</v>
      </c>
      <c r="B60"/>
      <c r="D60">
        <v>-2.4773E-2</v>
      </c>
      <c r="E60">
        <v>4.7230000000000001E-2</v>
      </c>
      <c r="F60">
        <v>-2.7206999999999999E-2</v>
      </c>
      <c r="G60">
        <v>-9.5211000000000004E-2</v>
      </c>
      <c r="H60">
        <v>-0.110212</v>
      </c>
      <c r="I60">
        <v>-2.4336E-2</v>
      </c>
      <c r="J60">
        <v>-5.0974999999999999E-2</v>
      </c>
      <c r="L60">
        <v>-4.9931999999999997E-2</v>
      </c>
      <c r="N60">
        <v>3.4599999999999999E-2</v>
      </c>
      <c r="O60">
        <f t="shared" si="0"/>
        <v>2.8833333333333332E-3</v>
      </c>
      <c r="R60" s="1"/>
      <c r="S60" s="5">
        <f t="shared" si="1"/>
        <v>-2.7656333333333331E-2</v>
      </c>
      <c r="T60" s="5">
        <f t="shared" si="8"/>
        <v>4.4346666666666666E-2</v>
      </c>
      <c r="U60" s="5">
        <f t="shared" si="2"/>
        <v>-3.009033333333333E-2</v>
      </c>
      <c r="V60" s="5">
        <f t="shared" si="3"/>
        <v>-9.8094333333333339E-2</v>
      </c>
      <c r="W60" s="5">
        <f t="shared" si="4"/>
        <v>-0.11309533333333334</v>
      </c>
      <c r="X60" s="5">
        <f t="shared" si="5"/>
        <v>-2.7219333333333331E-2</v>
      </c>
      <c r="Y60" s="5">
        <f t="shared" si="6"/>
        <v>-5.3858333333333334E-2</v>
      </c>
      <c r="Z60" s="5">
        <f t="shared" si="7"/>
        <v>-5.2815333333333332E-2</v>
      </c>
    </row>
    <row r="61" spans="1:26" x14ac:dyDescent="0.3">
      <c r="A61" t="s">
        <v>55</v>
      </c>
      <c r="B61"/>
      <c r="D61">
        <v>3.0483E-2</v>
      </c>
      <c r="E61">
        <v>3.0734999999999998E-2</v>
      </c>
      <c r="F61">
        <v>-0.113014</v>
      </c>
      <c r="G61">
        <v>2.6152000000000002E-2</v>
      </c>
      <c r="H61">
        <v>4.6023000000000001E-2</v>
      </c>
      <c r="I61">
        <v>4.3083999999999997E-2</v>
      </c>
      <c r="J61">
        <v>2.9225999999999999E-2</v>
      </c>
      <c r="L61">
        <v>5.0730000000000003E-3</v>
      </c>
      <c r="N61">
        <v>3.8300000000000001E-2</v>
      </c>
      <c r="O61">
        <f t="shared" si="0"/>
        <v>3.1916666666666669E-3</v>
      </c>
      <c r="R61" s="1"/>
      <c r="S61" s="5">
        <f t="shared" si="1"/>
        <v>2.7291333333333334E-2</v>
      </c>
      <c r="T61" s="5">
        <f t="shared" si="8"/>
        <v>2.7543333333333333E-2</v>
      </c>
      <c r="U61" s="5">
        <f t="shared" si="2"/>
        <v>-0.11620566666666667</v>
      </c>
      <c r="V61" s="5">
        <f t="shared" si="3"/>
        <v>2.2960333333333336E-2</v>
      </c>
      <c r="W61" s="5">
        <f t="shared" si="4"/>
        <v>4.2831333333333332E-2</v>
      </c>
      <c r="X61" s="5">
        <f t="shared" si="5"/>
        <v>3.9892333333333328E-2</v>
      </c>
      <c r="Y61" s="5">
        <f t="shared" si="6"/>
        <v>2.6034333333333333E-2</v>
      </c>
      <c r="Z61" s="5">
        <f t="shared" si="7"/>
        <v>1.8813333333333334E-3</v>
      </c>
    </row>
    <row r="62" spans="1:26" x14ac:dyDescent="0.3">
      <c r="A62" t="s">
        <v>56</v>
      </c>
      <c r="B62"/>
      <c r="D62">
        <v>-7.6689999999999996E-3</v>
      </c>
      <c r="E62">
        <v>2.9731E-2</v>
      </c>
      <c r="F62">
        <v>5.4053999999999998E-2</v>
      </c>
      <c r="G62">
        <v>4.248E-3</v>
      </c>
      <c r="H62">
        <v>-1.9011E-2</v>
      </c>
      <c r="I62">
        <v>1.9564999999999999E-2</v>
      </c>
      <c r="J62">
        <v>-4.6049999999999997E-3</v>
      </c>
      <c r="L62">
        <v>3.5020999999999997E-2</v>
      </c>
      <c r="N62">
        <v>3.5799999999999998E-2</v>
      </c>
      <c r="O62">
        <f t="shared" si="0"/>
        <v>2.9833333333333331E-3</v>
      </c>
      <c r="R62" s="1"/>
      <c r="S62" s="5">
        <f t="shared" si="1"/>
        <v>-1.0652333333333333E-2</v>
      </c>
      <c r="T62" s="5">
        <f t="shared" si="8"/>
        <v>2.6747666666666666E-2</v>
      </c>
      <c r="U62" s="5">
        <f t="shared" si="2"/>
        <v>5.1070666666666667E-2</v>
      </c>
      <c r="V62" s="5">
        <f t="shared" si="3"/>
        <v>1.264666666666667E-3</v>
      </c>
      <c r="W62" s="5">
        <f t="shared" si="4"/>
        <v>-2.1994333333333334E-2</v>
      </c>
      <c r="X62" s="5">
        <f t="shared" si="5"/>
        <v>1.6581666666666665E-2</v>
      </c>
      <c r="Y62" s="5">
        <f t="shared" si="6"/>
        <v>-7.5883333333333323E-3</v>
      </c>
      <c r="Z62" s="5">
        <f t="shared" si="7"/>
        <v>3.2037666666666666E-2</v>
      </c>
    </row>
    <row r="63" spans="1:26" x14ac:dyDescent="0.3">
      <c r="A63" t="s">
        <v>57</v>
      </c>
      <c r="B63"/>
      <c r="D63">
        <v>2.1529E-2</v>
      </c>
      <c r="E63">
        <v>8.9381000000000002E-2</v>
      </c>
      <c r="F63">
        <v>-9.7680000000000006E-3</v>
      </c>
      <c r="G63">
        <v>-2.6585999999999999E-2</v>
      </c>
      <c r="H63">
        <v>4.7065000000000003E-2</v>
      </c>
      <c r="I63">
        <v>3.1982999999999998E-2</v>
      </c>
      <c r="J63">
        <v>2.3130000000000001E-2</v>
      </c>
      <c r="L63">
        <v>-6.2729999999999999E-3</v>
      </c>
      <c r="N63">
        <v>3.8699999999999998E-2</v>
      </c>
      <c r="O63">
        <f t="shared" si="0"/>
        <v>3.225E-3</v>
      </c>
      <c r="R63" s="1"/>
      <c r="S63" s="5">
        <f t="shared" si="1"/>
        <v>1.8304000000000001E-2</v>
      </c>
      <c r="T63" s="5">
        <f t="shared" si="8"/>
        <v>8.6155999999999996E-2</v>
      </c>
      <c r="U63" s="5">
        <f t="shared" si="2"/>
        <v>-1.2993000000000001E-2</v>
      </c>
      <c r="V63" s="5">
        <f t="shared" si="3"/>
        <v>-2.9810999999999997E-2</v>
      </c>
      <c r="W63" s="5">
        <f t="shared" si="4"/>
        <v>4.3840000000000004E-2</v>
      </c>
      <c r="X63" s="5">
        <f t="shared" si="5"/>
        <v>2.8757999999999999E-2</v>
      </c>
      <c r="Y63" s="5">
        <f t="shared" si="6"/>
        <v>1.9905000000000003E-2</v>
      </c>
      <c r="Z63" s="5">
        <f t="shared" si="7"/>
        <v>-9.4979999999999995E-3</v>
      </c>
    </row>
    <row r="64" spans="1:26" x14ac:dyDescent="0.3">
      <c r="A64" t="s">
        <v>58</v>
      </c>
      <c r="B64"/>
      <c r="D64">
        <v>2.5669000000000001E-2</v>
      </c>
      <c r="E64">
        <v>7.0194000000000006E-2</v>
      </c>
      <c r="F64">
        <v>0.34278700000000001</v>
      </c>
      <c r="G64">
        <v>7.4489999999999999E-3</v>
      </c>
      <c r="H64">
        <v>-3.4373000000000001E-2</v>
      </c>
      <c r="I64">
        <v>8.2640000000000005E-3</v>
      </c>
      <c r="J64">
        <v>4.6722E-2</v>
      </c>
      <c r="L64">
        <v>-2.6807999999999998E-2</v>
      </c>
      <c r="N64">
        <v>4.1299999999999996E-2</v>
      </c>
      <c r="O64">
        <f t="shared" si="0"/>
        <v>3.4416666666666662E-3</v>
      </c>
      <c r="R64" s="1"/>
      <c r="S64" s="5">
        <f t="shared" si="1"/>
        <v>2.2227333333333335E-2</v>
      </c>
      <c r="T64" s="5">
        <f t="shared" si="8"/>
        <v>6.6752333333333344E-2</v>
      </c>
      <c r="U64" s="5">
        <f t="shared" si="2"/>
        <v>0.33934533333333333</v>
      </c>
      <c r="V64" s="5">
        <f t="shared" si="3"/>
        <v>4.0073333333333332E-3</v>
      </c>
      <c r="W64" s="5">
        <f t="shared" si="4"/>
        <v>-3.781466666666667E-2</v>
      </c>
      <c r="X64" s="5">
        <f t="shared" si="5"/>
        <v>4.8223333333333347E-3</v>
      </c>
      <c r="Y64" s="5">
        <f t="shared" si="6"/>
        <v>4.328033333333333E-2</v>
      </c>
      <c r="Z64" s="5">
        <f t="shared" si="7"/>
        <v>-3.0249666666666664E-2</v>
      </c>
    </row>
    <row r="65" spans="1:26" x14ac:dyDescent="0.3">
      <c r="A65" t="s">
        <v>59</v>
      </c>
      <c r="B65"/>
      <c r="D65">
        <v>0.187302</v>
      </c>
      <c r="E65">
        <v>7.1249000000000007E-2</v>
      </c>
      <c r="F65">
        <v>-0.147842</v>
      </c>
      <c r="G65">
        <v>1.2939000000000001E-2</v>
      </c>
      <c r="H65">
        <v>9.9612000000000006E-2</v>
      </c>
      <c r="I65">
        <v>7.5819999999999999E-2</v>
      </c>
      <c r="J65">
        <v>6.6235000000000002E-2</v>
      </c>
      <c r="L65">
        <v>-2.5176E-2</v>
      </c>
      <c r="N65">
        <v>0.04</v>
      </c>
      <c r="O65">
        <f t="shared" si="0"/>
        <v>3.3333333333333335E-3</v>
      </c>
      <c r="R65" s="1"/>
      <c r="S65" s="5">
        <f t="shared" si="1"/>
        <v>0.18396866666666667</v>
      </c>
      <c r="T65" s="5">
        <f t="shared" si="8"/>
        <v>6.791566666666668E-2</v>
      </c>
      <c r="U65" s="5">
        <f t="shared" si="2"/>
        <v>-0.15117533333333333</v>
      </c>
      <c r="V65" s="5">
        <f t="shared" si="3"/>
        <v>9.6056666666666669E-3</v>
      </c>
      <c r="W65" s="5">
        <f t="shared" si="4"/>
        <v>9.6278666666666679E-2</v>
      </c>
      <c r="X65" s="5">
        <f t="shared" si="5"/>
        <v>7.2486666666666671E-2</v>
      </c>
      <c r="Y65" s="5">
        <f t="shared" si="6"/>
        <v>6.2901666666666675E-2</v>
      </c>
      <c r="Z65" s="5">
        <f t="shared" si="7"/>
        <v>-2.8509333333333334E-2</v>
      </c>
    </row>
    <row r="66" spans="1:26" x14ac:dyDescent="0.3">
      <c r="A66" t="s">
        <v>60</v>
      </c>
      <c r="B66"/>
      <c r="D66">
        <v>0.100732</v>
      </c>
      <c r="E66">
        <v>6.5268000000000007E-2</v>
      </c>
      <c r="F66">
        <v>7.9019999999999993E-3</v>
      </c>
      <c r="G66">
        <v>3.5279999999999999E-2</v>
      </c>
      <c r="H66">
        <v>0.112313</v>
      </c>
      <c r="I66">
        <v>0</v>
      </c>
      <c r="J66">
        <v>3.8488000000000001E-2</v>
      </c>
      <c r="L66">
        <v>4.1445000000000003E-2</v>
      </c>
      <c r="N66">
        <v>4.0800000000000003E-2</v>
      </c>
      <c r="O66">
        <f t="shared" si="0"/>
        <v>3.4000000000000002E-3</v>
      </c>
      <c r="R66" s="1"/>
      <c r="S66" s="5">
        <f t="shared" si="1"/>
        <v>9.7332000000000002E-2</v>
      </c>
      <c r="T66" s="5">
        <f t="shared" si="8"/>
        <v>6.1868000000000006E-2</v>
      </c>
      <c r="U66" s="5">
        <f t="shared" si="2"/>
        <v>4.5019999999999991E-3</v>
      </c>
      <c r="V66" s="5">
        <f t="shared" si="3"/>
        <v>3.1879999999999999E-2</v>
      </c>
      <c r="W66" s="5">
        <f t="shared" si="4"/>
        <v>0.108913</v>
      </c>
      <c r="X66" s="5">
        <f t="shared" si="5"/>
        <v>-3.4000000000000002E-3</v>
      </c>
      <c r="Y66" s="5">
        <f t="shared" si="6"/>
        <v>3.5088000000000001E-2</v>
      </c>
      <c r="Z66" s="5">
        <f t="shared" si="7"/>
        <v>3.8045000000000002E-2</v>
      </c>
    </row>
    <row r="67" spans="1:26" x14ac:dyDescent="0.3">
      <c r="A67" t="s">
        <v>61</v>
      </c>
      <c r="B67"/>
      <c r="D67">
        <v>5.9836E-2</v>
      </c>
      <c r="E67">
        <v>3.5378E-2</v>
      </c>
      <c r="F67">
        <v>-7.2922000000000001E-2</v>
      </c>
      <c r="G67">
        <v>1.9389E-2</v>
      </c>
      <c r="H67">
        <v>-4.4464999999999998E-2</v>
      </c>
      <c r="I67">
        <v>9.8121E-2</v>
      </c>
      <c r="J67">
        <v>3.6435000000000002E-2</v>
      </c>
      <c r="L67">
        <v>2.4785999999999999E-2</v>
      </c>
      <c r="N67">
        <v>4.2199999999999994E-2</v>
      </c>
      <c r="O67">
        <f t="shared" si="0"/>
        <v>3.5166666666666662E-3</v>
      </c>
      <c r="R67" s="1"/>
      <c r="S67" s="5">
        <f t="shared" si="1"/>
        <v>5.6319333333333332E-2</v>
      </c>
      <c r="T67" s="5">
        <f t="shared" si="8"/>
        <v>3.1861333333333332E-2</v>
      </c>
      <c r="U67" s="5">
        <f t="shared" si="2"/>
        <v>-7.6438666666666669E-2</v>
      </c>
      <c r="V67" s="5">
        <f t="shared" si="3"/>
        <v>1.5872333333333336E-2</v>
      </c>
      <c r="W67" s="5">
        <f t="shared" si="4"/>
        <v>-4.7981666666666666E-2</v>
      </c>
      <c r="X67" s="5">
        <f t="shared" si="5"/>
        <v>9.4604333333333332E-2</v>
      </c>
      <c r="Y67" s="5">
        <f t="shared" si="6"/>
        <v>3.2918333333333334E-2</v>
      </c>
      <c r="Z67" s="5">
        <f t="shared" si="7"/>
        <v>2.1269333333333335E-2</v>
      </c>
    </row>
    <row r="68" spans="1:26" x14ac:dyDescent="0.3">
      <c r="A68" t="s">
        <v>62</v>
      </c>
      <c r="B68"/>
      <c r="D68">
        <v>7.7086000000000002E-2</v>
      </c>
      <c r="E68">
        <v>2.0635000000000001E-2</v>
      </c>
      <c r="F68">
        <v>9.7166000000000002E-2</v>
      </c>
      <c r="G68">
        <v>7.2741E-2</v>
      </c>
      <c r="H68">
        <v>0.13039300000000001</v>
      </c>
      <c r="I68">
        <v>7.0779999999999996E-2</v>
      </c>
      <c r="J68">
        <v>-1.5122E-2</v>
      </c>
      <c r="L68">
        <v>2.7779000000000002E-2</v>
      </c>
      <c r="N68">
        <v>4.1700000000000001E-2</v>
      </c>
      <c r="O68">
        <f t="shared" si="0"/>
        <v>3.4750000000000002E-3</v>
      </c>
      <c r="R68" s="1"/>
      <c r="S68" s="5">
        <f t="shared" si="1"/>
        <v>7.3610999999999996E-2</v>
      </c>
      <c r="T68" s="5">
        <f t="shared" si="8"/>
        <v>1.7160000000000002E-2</v>
      </c>
      <c r="U68" s="5">
        <f t="shared" si="2"/>
        <v>9.3690999999999997E-2</v>
      </c>
      <c r="V68" s="5">
        <f t="shared" si="3"/>
        <v>6.9265999999999994E-2</v>
      </c>
      <c r="W68" s="5">
        <f t="shared" si="4"/>
        <v>0.126918</v>
      </c>
      <c r="X68" s="5">
        <f t="shared" si="5"/>
        <v>6.730499999999999E-2</v>
      </c>
      <c r="Y68" s="5">
        <f t="shared" si="6"/>
        <v>-1.8596999999999999E-2</v>
      </c>
      <c r="Z68" s="5">
        <f t="shared" si="7"/>
        <v>2.4304000000000003E-2</v>
      </c>
    </row>
    <row r="69" spans="1:26" x14ac:dyDescent="0.3">
      <c r="A69" t="s">
        <v>63</v>
      </c>
      <c r="B69"/>
      <c r="D69">
        <v>-2.4611999999999998E-2</v>
      </c>
      <c r="E69">
        <v>5.3934999999999997E-2</v>
      </c>
      <c r="F69">
        <v>-5.0605999999999998E-2</v>
      </c>
      <c r="G69">
        <v>-2.1940000000000002E-3</v>
      </c>
      <c r="H69">
        <v>0.17924499999999999</v>
      </c>
      <c r="I69">
        <v>1.6948999999999999E-2</v>
      </c>
      <c r="J69">
        <v>6.0080000000000003E-3</v>
      </c>
      <c r="L69">
        <v>5.4489999999999999E-3</v>
      </c>
      <c r="N69">
        <v>4.4699999999999997E-2</v>
      </c>
      <c r="O69">
        <f t="shared" si="0"/>
        <v>3.7249999999999996E-3</v>
      </c>
      <c r="R69" s="1"/>
      <c r="S69" s="5">
        <f t="shared" si="1"/>
        <v>-2.8336999999999998E-2</v>
      </c>
      <c r="T69" s="5">
        <f t="shared" si="8"/>
        <v>5.0209999999999998E-2</v>
      </c>
      <c r="U69" s="5">
        <f t="shared" si="2"/>
        <v>-5.4330999999999997E-2</v>
      </c>
      <c r="V69" s="5">
        <f t="shared" si="3"/>
        <v>-5.9189999999999998E-3</v>
      </c>
      <c r="W69" s="5">
        <f t="shared" si="4"/>
        <v>0.17551999999999998</v>
      </c>
      <c r="X69" s="5">
        <f t="shared" si="5"/>
        <v>1.3224E-2</v>
      </c>
      <c r="Y69" s="5">
        <f t="shared" si="6"/>
        <v>2.2830000000000007E-3</v>
      </c>
      <c r="Z69" s="5">
        <f t="shared" si="7"/>
        <v>1.7240000000000003E-3</v>
      </c>
    </row>
    <row r="70" spans="1:26" x14ac:dyDescent="0.3">
      <c r="A70" t="s">
        <v>64</v>
      </c>
      <c r="B70"/>
      <c r="D70">
        <v>0.188331</v>
      </c>
      <c r="E70">
        <v>0.193938</v>
      </c>
      <c r="F70">
        <v>5.9966999999999999E-2</v>
      </c>
      <c r="G70">
        <v>-4.7828000000000002E-2</v>
      </c>
      <c r="H70">
        <v>7.4545E-2</v>
      </c>
      <c r="I70">
        <v>1.6667000000000001E-2</v>
      </c>
      <c r="J70">
        <v>5.5739999999999998E-2</v>
      </c>
      <c r="L70">
        <v>1.4238000000000001E-2</v>
      </c>
      <c r="N70">
        <v>4.2199999999999994E-2</v>
      </c>
      <c r="O70">
        <f t="shared" si="0"/>
        <v>3.5166666666666662E-3</v>
      </c>
      <c r="R70" s="1"/>
      <c r="S70" s="5">
        <f t="shared" si="1"/>
        <v>0.18481433333333333</v>
      </c>
      <c r="T70" s="5">
        <f t="shared" si="8"/>
        <v>0.19042133333333333</v>
      </c>
      <c r="U70" s="5">
        <f t="shared" si="2"/>
        <v>5.6450333333333332E-2</v>
      </c>
      <c r="V70" s="5">
        <f t="shared" si="3"/>
        <v>-5.134466666666667E-2</v>
      </c>
      <c r="W70" s="5">
        <f t="shared" si="4"/>
        <v>7.1028333333333332E-2</v>
      </c>
      <c r="X70" s="5">
        <f t="shared" si="5"/>
        <v>1.3150333333333335E-2</v>
      </c>
      <c r="Y70" s="5">
        <f t="shared" si="6"/>
        <v>5.222333333333333E-2</v>
      </c>
      <c r="Z70" s="5">
        <f t="shared" si="7"/>
        <v>1.0721333333333334E-2</v>
      </c>
    </row>
    <row r="71" spans="1:26" x14ac:dyDescent="0.3">
      <c r="A71" t="s">
        <v>65</v>
      </c>
      <c r="B71"/>
      <c r="D71">
        <v>8.6388999999999994E-2</v>
      </c>
      <c r="E71">
        <v>2.0986000000000001E-2</v>
      </c>
      <c r="F71">
        <v>-0.104767</v>
      </c>
      <c r="G71">
        <v>0.10796799999999999</v>
      </c>
      <c r="H71">
        <v>-2.9441999999999999E-2</v>
      </c>
      <c r="I71">
        <v>-2.9508E-2</v>
      </c>
      <c r="J71">
        <v>3.4569000000000003E-2</v>
      </c>
      <c r="L71">
        <v>-3.0506999999999999E-2</v>
      </c>
      <c r="N71">
        <v>4.3400000000000001E-2</v>
      </c>
      <c r="O71">
        <f t="shared" si="0"/>
        <v>3.6166666666666669E-3</v>
      </c>
      <c r="R71" s="1"/>
      <c r="S71" s="5">
        <f t="shared" si="1"/>
        <v>8.2772333333333323E-2</v>
      </c>
      <c r="T71" s="5">
        <f t="shared" si="8"/>
        <v>1.7369333333333334E-2</v>
      </c>
      <c r="U71" s="5">
        <f t="shared" si="2"/>
        <v>-0.10838366666666667</v>
      </c>
      <c r="V71" s="5">
        <f t="shared" si="3"/>
        <v>0.10435133333333332</v>
      </c>
      <c r="W71" s="5">
        <f t="shared" si="4"/>
        <v>-3.3058666666666667E-2</v>
      </c>
      <c r="X71" s="5">
        <f t="shared" si="5"/>
        <v>-3.3124666666666663E-2</v>
      </c>
      <c r="Y71" s="5">
        <f t="shared" si="6"/>
        <v>3.0952333333333335E-2</v>
      </c>
      <c r="Z71" s="5">
        <f t="shared" si="7"/>
        <v>-3.4123666666666663E-2</v>
      </c>
    </row>
    <row r="72" spans="1:26" x14ac:dyDescent="0.3">
      <c r="A72" t="s">
        <v>66</v>
      </c>
      <c r="B72"/>
      <c r="D72">
        <v>8.5800000000000004E-4</v>
      </c>
      <c r="E72">
        <v>0.10537199999999999</v>
      </c>
      <c r="F72">
        <v>1.6383999999999999E-2</v>
      </c>
      <c r="G72">
        <v>-5.6800000000000003E-2</v>
      </c>
      <c r="H72">
        <v>0.12238499999999999</v>
      </c>
      <c r="I72">
        <v>4.7296999999999999E-2</v>
      </c>
      <c r="J72">
        <v>-5.2854999999999999E-2</v>
      </c>
      <c r="L72">
        <v>-1.555E-3</v>
      </c>
      <c r="N72">
        <v>4.7E-2</v>
      </c>
      <c r="O72">
        <f t="shared" si="0"/>
        <v>3.9166666666666664E-3</v>
      </c>
      <c r="R72" s="1"/>
      <c r="S72" s="5">
        <f t="shared" si="1"/>
        <v>-3.0586666666666661E-3</v>
      </c>
      <c r="T72" s="5">
        <f t="shared" si="8"/>
        <v>0.10145533333333333</v>
      </c>
      <c r="U72" s="5">
        <f t="shared" si="2"/>
        <v>1.2467333333333334E-2</v>
      </c>
      <c r="V72" s="5">
        <f t="shared" si="3"/>
        <v>-6.0716666666666669E-2</v>
      </c>
      <c r="W72" s="5">
        <f t="shared" si="4"/>
        <v>0.11846833333333333</v>
      </c>
      <c r="X72" s="5">
        <f t="shared" si="5"/>
        <v>4.3380333333333333E-2</v>
      </c>
      <c r="Y72" s="5">
        <f t="shared" si="6"/>
        <v>-5.6771666666666665E-2</v>
      </c>
      <c r="Z72" s="5">
        <f t="shared" si="7"/>
        <v>-5.4716666666666663E-3</v>
      </c>
    </row>
    <row r="73" spans="1:26" x14ac:dyDescent="0.3">
      <c r="A73" t="s">
        <v>67</v>
      </c>
      <c r="B73"/>
      <c r="D73">
        <v>7.2877999999999998E-2</v>
      </c>
      <c r="E73">
        <v>9.6129999999999993E-2</v>
      </c>
      <c r="F73">
        <v>-6.5055000000000002E-2</v>
      </c>
      <c r="G73">
        <v>0.17624300000000001</v>
      </c>
      <c r="H73">
        <v>5.9334999999999999E-2</v>
      </c>
      <c r="I73">
        <v>0.206452</v>
      </c>
      <c r="J73">
        <v>1.9885E-2</v>
      </c>
      <c r="L73">
        <v>3.4632999999999997E-2</v>
      </c>
      <c r="N73">
        <v>5.0999999999999997E-2</v>
      </c>
      <c r="O73">
        <f t="shared" si="0"/>
        <v>4.2499999999999994E-3</v>
      </c>
      <c r="R73" s="1"/>
      <c r="S73" s="5">
        <f t="shared" si="1"/>
        <v>6.8627999999999995E-2</v>
      </c>
      <c r="T73" s="5">
        <f t="shared" si="8"/>
        <v>9.1879999999999989E-2</v>
      </c>
      <c r="U73" s="5">
        <f t="shared" si="2"/>
        <v>-6.9305000000000005E-2</v>
      </c>
      <c r="V73" s="5">
        <f t="shared" si="3"/>
        <v>0.17199300000000001</v>
      </c>
      <c r="W73" s="5">
        <f t="shared" si="4"/>
        <v>5.5085000000000002E-2</v>
      </c>
      <c r="X73" s="5">
        <f t="shared" si="5"/>
        <v>0.20220199999999999</v>
      </c>
      <c r="Y73" s="5">
        <f t="shared" si="6"/>
        <v>1.5635E-2</v>
      </c>
      <c r="Z73" s="5">
        <f t="shared" si="7"/>
        <v>3.0382999999999997E-2</v>
      </c>
    </row>
    <row r="74" spans="1:26" x14ac:dyDescent="0.3">
      <c r="A74" t="s">
        <v>68</v>
      </c>
      <c r="B74"/>
      <c r="D74">
        <v>-9.7495999999999999E-2</v>
      </c>
      <c r="E74">
        <v>-5.0906E-2</v>
      </c>
      <c r="F74">
        <v>1.9703999999999999E-2</v>
      </c>
      <c r="G74">
        <v>-0.149366</v>
      </c>
      <c r="H74">
        <v>-4.8386999999999999E-2</v>
      </c>
      <c r="I74">
        <v>-0.108289</v>
      </c>
      <c r="J74">
        <v>3.5848999999999999E-2</v>
      </c>
      <c r="L74">
        <v>-5.6626000000000003E-2</v>
      </c>
      <c r="N74">
        <v>4.5999999999999999E-2</v>
      </c>
      <c r="O74">
        <f t="shared" si="0"/>
        <v>3.8333333333333331E-3</v>
      </c>
      <c r="R74" s="1"/>
      <c r="S74" s="5">
        <f t="shared" si="1"/>
        <v>-0.10132933333333333</v>
      </c>
      <c r="T74" s="5">
        <f t="shared" si="8"/>
        <v>-5.4739333333333334E-2</v>
      </c>
      <c r="U74" s="5">
        <f t="shared" si="2"/>
        <v>1.5870666666666665E-2</v>
      </c>
      <c r="V74" s="5">
        <f t="shared" si="3"/>
        <v>-0.15319933333333333</v>
      </c>
      <c r="W74" s="5">
        <f t="shared" si="4"/>
        <v>-5.2220333333333334E-2</v>
      </c>
      <c r="X74" s="5">
        <f t="shared" si="5"/>
        <v>-0.11212233333333332</v>
      </c>
      <c r="Y74" s="5">
        <f t="shared" si="6"/>
        <v>3.2015666666666664E-2</v>
      </c>
      <c r="Z74" s="5">
        <f t="shared" si="7"/>
        <v>-6.0459333333333337E-2</v>
      </c>
    </row>
    <row r="75" spans="1:26" x14ac:dyDescent="0.3">
      <c r="A75" t="s">
        <v>69</v>
      </c>
      <c r="B75"/>
      <c r="D75">
        <v>-3.6157000000000002E-2</v>
      </c>
      <c r="E75">
        <v>-5.7882000000000003E-2</v>
      </c>
      <c r="F75">
        <v>9.4202999999999995E-2</v>
      </c>
      <c r="G75">
        <v>2.5953E-2</v>
      </c>
      <c r="H75">
        <v>-0.122034</v>
      </c>
      <c r="I75">
        <v>-8.6957000000000007E-2</v>
      </c>
      <c r="J75">
        <v>-2.7321999999999999E-2</v>
      </c>
      <c r="L75">
        <v>-1.7988000000000001E-2</v>
      </c>
      <c r="N75">
        <v>4.5700000000000005E-2</v>
      </c>
      <c r="O75">
        <f t="shared" ref="O75:O102" si="9">N75/12</f>
        <v>3.8083333333333337E-3</v>
      </c>
      <c r="R75" s="1"/>
      <c r="S75" s="5">
        <f t="shared" ref="S75:S102" si="10">D75-O75</f>
        <v>-3.9965333333333339E-2</v>
      </c>
      <c r="T75" s="5">
        <f t="shared" si="8"/>
        <v>-6.1690333333333333E-2</v>
      </c>
      <c r="U75" s="5">
        <f t="shared" ref="U75:U102" si="11">F75-O75</f>
        <v>9.0394666666666665E-2</v>
      </c>
      <c r="V75" s="5">
        <f t="shared" ref="V75:V102" si="12">G75-O75</f>
        <v>2.2144666666666667E-2</v>
      </c>
      <c r="W75" s="5">
        <f t="shared" ref="W75:W102" si="13">H75-O75</f>
        <v>-0.12584233333333333</v>
      </c>
      <c r="X75" s="5">
        <f t="shared" ref="X75:X102" si="14">I75-O75</f>
        <v>-9.0765333333333337E-2</v>
      </c>
      <c r="Y75" s="5">
        <f t="shared" ref="Y75:Y102" si="15">J75-O75</f>
        <v>-3.1130333333333333E-2</v>
      </c>
      <c r="Z75" s="5">
        <f t="shared" ref="Z75:Z102" si="16">L75-O75</f>
        <v>-2.1796333333333334E-2</v>
      </c>
    </row>
    <row r="76" spans="1:26" x14ac:dyDescent="0.3">
      <c r="A76" t="s">
        <v>70</v>
      </c>
      <c r="B76"/>
      <c r="D76">
        <v>-6.7677000000000001E-2</v>
      </c>
      <c r="E76">
        <v>-3.0849999999999999E-2</v>
      </c>
      <c r="F76">
        <v>2.0419E-2</v>
      </c>
      <c r="G76">
        <v>2.2067E-2</v>
      </c>
      <c r="H76">
        <v>-7.7571000000000001E-2</v>
      </c>
      <c r="I76">
        <v>-1.4777999999999999E-2</v>
      </c>
      <c r="J76">
        <v>5.6179999999999997E-3</v>
      </c>
      <c r="L76">
        <v>-3.4110000000000001E-2</v>
      </c>
      <c r="N76">
        <v>4.4500000000000005E-2</v>
      </c>
      <c r="O76">
        <f t="shared" si="9"/>
        <v>3.7083333333333339E-3</v>
      </c>
      <c r="R76" s="1"/>
      <c r="S76" s="5">
        <f t="shared" si="10"/>
        <v>-7.1385333333333328E-2</v>
      </c>
      <c r="T76" s="5">
        <f t="shared" ref="T76:T102" si="17">E76-O76</f>
        <v>-3.455833333333333E-2</v>
      </c>
      <c r="U76" s="5">
        <f t="shared" si="11"/>
        <v>1.6710666666666665E-2</v>
      </c>
      <c r="V76" s="5">
        <f t="shared" si="12"/>
        <v>1.8358666666666665E-2</v>
      </c>
      <c r="W76" s="5">
        <f t="shared" si="13"/>
        <v>-8.1279333333333328E-2</v>
      </c>
      <c r="X76" s="5">
        <f t="shared" si="14"/>
        <v>-1.8486333333333334E-2</v>
      </c>
      <c r="Y76" s="5">
        <f t="shared" si="15"/>
        <v>1.9096666666666658E-3</v>
      </c>
      <c r="Z76" s="5">
        <f t="shared" si="16"/>
        <v>-3.7818333333333336E-2</v>
      </c>
    </row>
    <row r="77" spans="1:26" x14ac:dyDescent="0.3">
      <c r="A77" t="s">
        <v>71</v>
      </c>
      <c r="B77"/>
      <c r="D77">
        <v>2.0365000000000001E-2</v>
      </c>
      <c r="E77">
        <v>0.13372999999999999</v>
      </c>
      <c r="F77">
        <v>-0.145484</v>
      </c>
      <c r="G77">
        <v>-1.8430999999999999E-2</v>
      </c>
      <c r="H77">
        <v>0.18074599999999999</v>
      </c>
      <c r="I77">
        <v>-5.6667000000000002E-2</v>
      </c>
      <c r="J77">
        <v>6.2073000000000003E-2</v>
      </c>
      <c r="L77">
        <v>4.6109999999999996E-3</v>
      </c>
      <c r="N77">
        <v>4.1799999999999997E-2</v>
      </c>
      <c r="O77">
        <f t="shared" si="9"/>
        <v>3.4833333333333331E-3</v>
      </c>
      <c r="R77" s="1"/>
      <c r="S77" s="5">
        <f t="shared" si="10"/>
        <v>1.688166666666667E-2</v>
      </c>
      <c r="T77" s="5">
        <f t="shared" si="17"/>
        <v>0.13024666666666665</v>
      </c>
      <c r="U77" s="5">
        <f t="shared" si="11"/>
        <v>-0.14896733333333334</v>
      </c>
      <c r="V77" s="5">
        <f t="shared" si="12"/>
        <v>-2.1914333333333334E-2</v>
      </c>
      <c r="W77" s="5">
        <f t="shared" si="13"/>
        <v>0.17726266666666665</v>
      </c>
      <c r="X77" s="5">
        <f t="shared" si="14"/>
        <v>-6.0150333333333333E-2</v>
      </c>
      <c r="Y77" s="5">
        <f t="shared" si="15"/>
        <v>5.8589666666666672E-2</v>
      </c>
      <c r="Z77" s="5">
        <f t="shared" si="16"/>
        <v>1.1276666666666666E-3</v>
      </c>
    </row>
    <row r="78" spans="1:26" x14ac:dyDescent="0.3">
      <c r="A78" t="s">
        <v>72</v>
      </c>
      <c r="B78"/>
      <c r="D78">
        <v>-3.9246999999999997E-2</v>
      </c>
      <c r="E78">
        <v>-1.2337000000000001E-2</v>
      </c>
      <c r="F78">
        <v>-0.118354</v>
      </c>
      <c r="G78">
        <v>-0.111051</v>
      </c>
      <c r="H78">
        <v>-7.9629000000000005E-2</v>
      </c>
      <c r="I78">
        <v>-6.0070999999999999E-2</v>
      </c>
      <c r="J78">
        <v>-1.8074E-2</v>
      </c>
      <c r="L78">
        <v>-8.2552E-2</v>
      </c>
      <c r="N78">
        <v>4.2999999999999997E-2</v>
      </c>
      <c r="O78">
        <f t="shared" si="9"/>
        <v>3.5833333333333329E-3</v>
      </c>
      <c r="R78" s="1"/>
      <c r="S78" s="5">
        <f t="shared" si="10"/>
        <v>-4.2830333333333331E-2</v>
      </c>
      <c r="T78" s="5">
        <f t="shared" si="17"/>
        <v>-1.5920333333333335E-2</v>
      </c>
      <c r="U78" s="5">
        <f t="shared" si="11"/>
        <v>-0.12193733333333333</v>
      </c>
      <c r="V78" s="5">
        <f t="shared" si="12"/>
        <v>-0.11463433333333332</v>
      </c>
      <c r="W78" s="5">
        <f t="shared" si="13"/>
        <v>-8.3212333333333333E-2</v>
      </c>
      <c r="X78" s="5">
        <f t="shared" si="14"/>
        <v>-6.3654333333333327E-2</v>
      </c>
      <c r="Y78" s="5">
        <f t="shared" si="15"/>
        <v>-2.1657333333333334E-2</v>
      </c>
      <c r="Z78" s="5">
        <f t="shared" si="16"/>
        <v>-8.6135333333333328E-2</v>
      </c>
    </row>
    <row r="79" spans="1:26" x14ac:dyDescent="0.3">
      <c r="A79" t="s">
        <v>73</v>
      </c>
      <c r="B79"/>
      <c r="D79">
        <v>5.1553000000000002E-2</v>
      </c>
      <c r="E79">
        <v>-6.8630000000000002E-3</v>
      </c>
      <c r="F79">
        <v>-3.7773000000000001E-2</v>
      </c>
      <c r="G79">
        <v>1.7500999999999999E-2</v>
      </c>
      <c r="H79">
        <v>-5.2330000000000002E-2</v>
      </c>
      <c r="I79">
        <v>0.10974100000000001</v>
      </c>
      <c r="J79">
        <v>4.3371E-2</v>
      </c>
      <c r="L79">
        <v>8.6060000000000008E-3</v>
      </c>
      <c r="N79">
        <v>3.9699999999999999E-2</v>
      </c>
      <c r="O79">
        <f t="shared" si="9"/>
        <v>3.3083333333333333E-3</v>
      </c>
      <c r="R79" s="1"/>
      <c r="S79" s="5">
        <f t="shared" si="10"/>
        <v>4.8244666666666672E-2</v>
      </c>
      <c r="T79" s="5">
        <f t="shared" si="17"/>
        <v>-1.0171333333333334E-2</v>
      </c>
      <c r="U79" s="5">
        <f t="shared" si="11"/>
        <v>-4.1081333333333331E-2</v>
      </c>
      <c r="V79" s="5">
        <f t="shared" si="12"/>
        <v>1.4192666666666666E-2</v>
      </c>
      <c r="W79" s="5">
        <f t="shared" si="13"/>
        <v>-5.5638333333333331E-2</v>
      </c>
      <c r="X79" s="5">
        <f t="shared" si="14"/>
        <v>0.10643266666666668</v>
      </c>
      <c r="Y79" s="5">
        <f t="shared" si="15"/>
        <v>4.0062666666666663E-2</v>
      </c>
      <c r="Z79" s="5">
        <f t="shared" si="16"/>
        <v>5.2976666666666675E-3</v>
      </c>
    </row>
    <row r="80" spans="1:26" x14ac:dyDescent="0.3">
      <c r="A80" t="s">
        <v>74</v>
      </c>
      <c r="B80"/>
      <c r="D80">
        <v>2.2402999999999999E-2</v>
      </c>
      <c r="E80">
        <v>-9.2575000000000005E-2</v>
      </c>
      <c r="F80">
        <v>-0.15864700000000001</v>
      </c>
      <c r="G80">
        <v>-2.8499E-2</v>
      </c>
      <c r="H80">
        <v>-8.4720000000000004E-2</v>
      </c>
      <c r="I80">
        <v>-3.7168E-2</v>
      </c>
      <c r="J80">
        <v>-6.0569999999999999E-2</v>
      </c>
      <c r="L80">
        <v>-6.1422999999999998E-2</v>
      </c>
      <c r="N80">
        <v>2.9300000000000003E-2</v>
      </c>
      <c r="O80">
        <f t="shared" si="9"/>
        <v>2.4416666666666671E-3</v>
      </c>
      <c r="R80" s="1"/>
      <c r="S80" s="5">
        <f t="shared" si="10"/>
        <v>1.9961333333333331E-2</v>
      </c>
      <c r="T80" s="5">
        <f t="shared" si="17"/>
        <v>-9.5016666666666666E-2</v>
      </c>
      <c r="U80" s="5">
        <f t="shared" si="11"/>
        <v>-0.16108866666666669</v>
      </c>
      <c r="V80" s="5">
        <f t="shared" si="12"/>
        <v>-3.0940666666666668E-2</v>
      </c>
      <c r="W80" s="5">
        <f t="shared" si="13"/>
        <v>-8.7161666666666665E-2</v>
      </c>
      <c r="X80" s="5">
        <f t="shared" si="14"/>
        <v>-3.9609666666666668E-2</v>
      </c>
      <c r="Y80" s="5">
        <f t="shared" si="15"/>
        <v>-6.301166666666666E-2</v>
      </c>
      <c r="Z80" s="5">
        <f t="shared" si="16"/>
        <v>-6.3864666666666667E-2</v>
      </c>
    </row>
    <row r="81" spans="1:26" x14ac:dyDescent="0.3">
      <c r="A81" t="s">
        <v>75</v>
      </c>
      <c r="B81"/>
      <c r="D81">
        <v>9.8642999999999995E-2</v>
      </c>
      <c r="E81">
        <v>0.10742</v>
      </c>
      <c r="F81">
        <v>-0.106345</v>
      </c>
      <c r="G81">
        <v>4.4430999999999998E-2</v>
      </c>
      <c r="H81">
        <v>6.1157000000000003E-2</v>
      </c>
      <c r="I81">
        <v>6.0662000000000001E-2</v>
      </c>
      <c r="J81">
        <v>3.5397999999999999E-2</v>
      </c>
      <c r="L81">
        <v>2.4108999999999998E-2</v>
      </c>
      <c r="N81">
        <v>2.9500000000000002E-2</v>
      </c>
      <c r="O81">
        <f t="shared" si="9"/>
        <v>2.4583333333333336E-3</v>
      </c>
      <c r="R81" s="1"/>
      <c r="S81" s="5">
        <f t="shared" si="10"/>
        <v>9.6184666666666654E-2</v>
      </c>
      <c r="T81" s="5">
        <f t="shared" si="17"/>
        <v>0.10496166666666666</v>
      </c>
      <c r="U81" s="5">
        <f t="shared" si="11"/>
        <v>-0.10880333333333334</v>
      </c>
      <c r="V81" s="5">
        <f t="shared" si="12"/>
        <v>4.1972666666666665E-2</v>
      </c>
      <c r="W81" s="5">
        <f t="shared" si="13"/>
        <v>5.869866666666667E-2</v>
      </c>
      <c r="X81" s="5">
        <f t="shared" si="14"/>
        <v>5.8203666666666667E-2</v>
      </c>
      <c r="Y81" s="5">
        <f t="shared" si="15"/>
        <v>3.2939666666666666E-2</v>
      </c>
      <c r="Z81" s="5">
        <f t="shared" si="16"/>
        <v>2.1650666666666665E-2</v>
      </c>
    </row>
    <row r="82" spans="1:26" x14ac:dyDescent="0.3">
      <c r="A82" t="s">
        <v>76</v>
      </c>
      <c r="B82"/>
      <c r="D82">
        <v>-7.1095000000000005E-2</v>
      </c>
      <c r="E82">
        <v>-0.248082</v>
      </c>
      <c r="F82">
        <v>-0.182</v>
      </c>
      <c r="G82">
        <v>2.8160999999999999E-2</v>
      </c>
      <c r="H82">
        <v>-0.14018700000000001</v>
      </c>
      <c r="I82">
        <v>-2.4263E-2</v>
      </c>
      <c r="J82">
        <v>-4.7009000000000002E-2</v>
      </c>
      <c r="L82">
        <v>-8.7178000000000005E-2</v>
      </c>
      <c r="N82">
        <v>2.98E-2</v>
      </c>
      <c r="O82">
        <f t="shared" si="9"/>
        <v>2.4833333333333335E-3</v>
      </c>
      <c r="R82" s="1"/>
      <c r="S82" s="5">
        <f t="shared" si="10"/>
        <v>-7.3578333333333343E-2</v>
      </c>
      <c r="T82" s="5">
        <f t="shared" si="17"/>
        <v>-0.25056533333333331</v>
      </c>
      <c r="U82" s="5">
        <f t="shared" si="11"/>
        <v>-0.18448333333333333</v>
      </c>
      <c r="V82" s="5">
        <f t="shared" si="12"/>
        <v>2.5677666666666665E-2</v>
      </c>
      <c r="W82" s="5">
        <f t="shared" si="13"/>
        <v>-0.14267033333333334</v>
      </c>
      <c r="X82" s="5">
        <f t="shared" si="14"/>
        <v>-2.6746333333333334E-2</v>
      </c>
      <c r="Y82" s="5">
        <f t="shared" si="15"/>
        <v>-4.9492333333333333E-2</v>
      </c>
      <c r="Z82" s="5">
        <f t="shared" si="16"/>
        <v>-8.9661333333333343E-2</v>
      </c>
    </row>
    <row r="83" spans="1:26" x14ac:dyDescent="0.3">
      <c r="A83" t="s">
        <v>77</v>
      </c>
      <c r="B83"/>
      <c r="D83">
        <v>-2.2000000000000001E-3</v>
      </c>
      <c r="E83">
        <v>2.9330999999999999E-2</v>
      </c>
      <c r="F83">
        <v>6.7237000000000005E-2</v>
      </c>
      <c r="G83">
        <v>-1.6899999999999998E-2</v>
      </c>
      <c r="H83">
        <v>7.9256999999999994E-2</v>
      </c>
      <c r="I83">
        <v>-5.3286E-2</v>
      </c>
      <c r="J83">
        <v>-8.0716999999999997E-2</v>
      </c>
      <c r="L83">
        <v>5.3220000000000003E-3</v>
      </c>
      <c r="N83">
        <v>3.1600000000000003E-2</v>
      </c>
      <c r="O83">
        <f t="shared" si="9"/>
        <v>2.6333333333333334E-3</v>
      </c>
      <c r="R83" s="1"/>
      <c r="S83" s="5">
        <f t="shared" si="10"/>
        <v>-4.8333333333333336E-3</v>
      </c>
      <c r="T83" s="5">
        <f t="shared" si="17"/>
        <v>2.6697666666666665E-2</v>
      </c>
      <c r="U83" s="5">
        <f t="shared" si="11"/>
        <v>6.460366666666667E-2</v>
      </c>
      <c r="V83" s="5">
        <f t="shared" si="12"/>
        <v>-1.9533333333333333E-2</v>
      </c>
      <c r="W83" s="5">
        <f t="shared" si="13"/>
        <v>7.6623666666666659E-2</v>
      </c>
      <c r="X83" s="5">
        <f t="shared" si="14"/>
        <v>-5.5919333333333335E-2</v>
      </c>
      <c r="Y83" s="5">
        <f t="shared" si="15"/>
        <v>-8.3350333333333332E-2</v>
      </c>
      <c r="Z83" s="5">
        <f t="shared" si="16"/>
        <v>2.6886666666666669E-3</v>
      </c>
    </row>
    <row r="84" spans="1:26" x14ac:dyDescent="0.3">
      <c r="A84" t="s">
        <v>78</v>
      </c>
      <c r="B84"/>
      <c r="D84">
        <v>-0.116396</v>
      </c>
      <c r="E84">
        <v>4.4264999999999999E-2</v>
      </c>
      <c r="F84">
        <v>-0.106529</v>
      </c>
      <c r="G84">
        <v>-5.0978000000000002E-2</v>
      </c>
      <c r="H84">
        <v>-3.9865999999999999E-2</v>
      </c>
      <c r="I84">
        <v>-7.5050000000000004E-3</v>
      </c>
      <c r="J84">
        <v>0.10662000000000001</v>
      </c>
      <c r="L84">
        <v>-4.1680000000000002E-2</v>
      </c>
      <c r="N84">
        <v>3.1800000000000002E-2</v>
      </c>
      <c r="O84">
        <f t="shared" si="9"/>
        <v>2.65E-3</v>
      </c>
      <c r="R84" s="1"/>
      <c r="S84" s="5">
        <f t="shared" si="10"/>
        <v>-0.119046</v>
      </c>
      <c r="T84" s="5">
        <f t="shared" si="17"/>
        <v>4.1614999999999999E-2</v>
      </c>
      <c r="U84" s="5">
        <f t="shared" si="11"/>
        <v>-0.109179</v>
      </c>
      <c r="V84" s="5">
        <f t="shared" si="12"/>
        <v>-5.3628000000000002E-2</v>
      </c>
      <c r="W84" s="5">
        <f t="shared" si="13"/>
        <v>-4.2515999999999998E-2</v>
      </c>
      <c r="X84" s="5">
        <f t="shared" si="14"/>
        <v>-1.0155000000000001E-2</v>
      </c>
      <c r="Y84" s="5">
        <f t="shared" si="15"/>
        <v>0.10397000000000001</v>
      </c>
      <c r="Z84" s="5">
        <f t="shared" si="16"/>
        <v>-4.4330000000000001E-2</v>
      </c>
    </row>
    <row r="85" spans="1:26" x14ac:dyDescent="0.3">
      <c r="A85" t="s">
        <v>79</v>
      </c>
      <c r="B85"/>
      <c r="D85">
        <v>0.122638</v>
      </c>
      <c r="E85">
        <v>0.168794</v>
      </c>
      <c r="F85">
        <v>-8.9744000000000004E-2</v>
      </c>
      <c r="G85">
        <v>0.140537</v>
      </c>
      <c r="H85">
        <v>5.6818E-2</v>
      </c>
      <c r="I85">
        <v>6.9943000000000005E-2</v>
      </c>
      <c r="J85">
        <v>3.4634999999999999E-2</v>
      </c>
      <c r="L85">
        <v>3.0716E-2</v>
      </c>
      <c r="N85">
        <v>3.1099999999999999E-2</v>
      </c>
      <c r="O85">
        <f t="shared" si="9"/>
        <v>2.5916666666666666E-3</v>
      </c>
      <c r="R85" s="1"/>
      <c r="S85" s="5">
        <f t="shared" si="10"/>
        <v>0.12004633333333332</v>
      </c>
      <c r="T85" s="5">
        <f t="shared" si="17"/>
        <v>0.16620233333333334</v>
      </c>
      <c r="U85" s="5">
        <f t="shared" si="11"/>
        <v>-9.2335666666666677E-2</v>
      </c>
      <c r="V85" s="5">
        <f t="shared" si="12"/>
        <v>0.13794533333333334</v>
      </c>
      <c r="W85" s="5">
        <f t="shared" si="13"/>
        <v>5.4226333333333335E-2</v>
      </c>
      <c r="X85" s="5">
        <f t="shared" si="14"/>
        <v>6.7351333333333332E-2</v>
      </c>
      <c r="Y85" s="5">
        <f t="shared" si="15"/>
        <v>3.2043333333333333E-2</v>
      </c>
      <c r="Z85" s="5">
        <f t="shared" si="16"/>
        <v>2.8124333333333335E-2</v>
      </c>
    </row>
    <row r="86" spans="1:26" x14ac:dyDescent="0.3">
      <c r="A86" t="s">
        <v>80</v>
      </c>
      <c r="B86"/>
      <c r="D86">
        <v>0.111623</v>
      </c>
      <c r="E86">
        <v>9.4852000000000006E-2</v>
      </c>
      <c r="F86">
        <v>0.321127</v>
      </c>
      <c r="G86">
        <v>0.28751399999999999</v>
      </c>
      <c r="H86">
        <v>0.11828</v>
      </c>
      <c r="I86">
        <v>1.5900999999999998E-2</v>
      </c>
      <c r="J86">
        <v>-7.9120000000000006E-3</v>
      </c>
      <c r="L86">
        <v>0.15898799999999999</v>
      </c>
      <c r="N86">
        <v>2.9399999999999999E-2</v>
      </c>
      <c r="O86">
        <f t="shared" si="9"/>
        <v>2.4499999999999999E-3</v>
      </c>
      <c r="R86" s="1"/>
      <c r="S86" s="5">
        <f t="shared" si="10"/>
        <v>0.10917300000000001</v>
      </c>
      <c r="T86" s="5">
        <f t="shared" si="17"/>
        <v>9.2402000000000012E-2</v>
      </c>
      <c r="U86" s="5">
        <f t="shared" si="11"/>
        <v>0.31867699999999999</v>
      </c>
      <c r="V86" s="5">
        <f t="shared" si="12"/>
        <v>0.28506399999999998</v>
      </c>
      <c r="W86" s="5">
        <f t="shared" si="13"/>
        <v>0.11583</v>
      </c>
      <c r="X86" s="5">
        <f t="shared" si="14"/>
        <v>1.3450999999999998E-2</v>
      </c>
      <c r="Y86" s="5">
        <f t="shared" si="15"/>
        <v>-1.0362E-2</v>
      </c>
      <c r="Z86" s="5">
        <f t="shared" si="16"/>
        <v>0.15653799999999998</v>
      </c>
    </row>
    <row r="87" spans="1:26" x14ac:dyDescent="0.3">
      <c r="A87" t="s">
        <v>81</v>
      </c>
      <c r="B87"/>
      <c r="D87">
        <v>0.101271</v>
      </c>
      <c r="E87">
        <v>0.13109799999999999</v>
      </c>
      <c r="F87">
        <v>0</v>
      </c>
      <c r="G87">
        <v>5.4019999999999999E-2</v>
      </c>
      <c r="H87">
        <v>7.6552999999999996E-2</v>
      </c>
      <c r="I87">
        <v>-3.1303999999999998E-2</v>
      </c>
      <c r="J87">
        <v>3.4969E-2</v>
      </c>
      <c r="L87">
        <v>6.6128000000000006E-2</v>
      </c>
      <c r="N87">
        <v>2.9100000000000001E-2</v>
      </c>
      <c r="O87">
        <f t="shared" si="9"/>
        <v>2.4250000000000001E-3</v>
      </c>
      <c r="R87" s="1"/>
      <c r="S87" s="5">
        <f t="shared" si="10"/>
        <v>9.8846000000000003E-2</v>
      </c>
      <c r="T87" s="5">
        <f t="shared" si="17"/>
        <v>0.12867299999999998</v>
      </c>
      <c r="U87" s="5">
        <f t="shared" si="11"/>
        <v>-2.4250000000000001E-3</v>
      </c>
      <c r="V87" s="5">
        <f t="shared" si="12"/>
        <v>5.1595000000000002E-2</v>
      </c>
      <c r="W87" s="5">
        <f t="shared" si="13"/>
        <v>7.4127999999999999E-2</v>
      </c>
      <c r="X87" s="5">
        <f t="shared" si="14"/>
        <v>-3.3728999999999995E-2</v>
      </c>
      <c r="Y87" s="5">
        <f t="shared" si="15"/>
        <v>3.2544000000000003E-2</v>
      </c>
      <c r="Z87" s="5">
        <f t="shared" si="16"/>
        <v>6.370300000000001E-2</v>
      </c>
    </row>
    <row r="88" spans="1:26" x14ac:dyDescent="0.3">
      <c r="A88" t="s">
        <v>82</v>
      </c>
      <c r="B88"/>
      <c r="D88">
        <v>0.116732</v>
      </c>
      <c r="E88">
        <v>0.14052899999999999</v>
      </c>
      <c r="F88">
        <v>-5.5437E-2</v>
      </c>
      <c r="G88">
        <v>-7.0218000000000003E-2</v>
      </c>
      <c r="H88">
        <v>9.0971999999999997E-2</v>
      </c>
      <c r="I88">
        <v>4.3088000000000001E-2</v>
      </c>
      <c r="J88">
        <v>0</v>
      </c>
      <c r="L88">
        <v>-1.2362E-2</v>
      </c>
      <c r="N88">
        <v>2.81E-2</v>
      </c>
      <c r="O88">
        <f t="shared" si="9"/>
        <v>2.3416666666666668E-3</v>
      </c>
      <c r="R88" s="1"/>
      <c r="S88" s="5">
        <f t="shared" si="10"/>
        <v>0.11439033333333333</v>
      </c>
      <c r="T88" s="5">
        <f t="shared" si="17"/>
        <v>0.13818733333333333</v>
      </c>
      <c r="U88" s="5">
        <f t="shared" si="11"/>
        <v>-5.7778666666666666E-2</v>
      </c>
      <c r="V88" s="5">
        <f t="shared" si="12"/>
        <v>-7.2559666666666675E-2</v>
      </c>
      <c r="W88" s="5">
        <f t="shared" si="13"/>
        <v>8.8630333333333325E-2</v>
      </c>
      <c r="X88" s="5">
        <f t="shared" si="14"/>
        <v>4.0746333333333336E-2</v>
      </c>
      <c r="Y88" s="5">
        <f t="shared" si="15"/>
        <v>-2.3416666666666668E-3</v>
      </c>
      <c r="Z88" s="5">
        <f t="shared" si="16"/>
        <v>-1.4703666666666667E-2</v>
      </c>
    </row>
    <row r="89" spans="1:26" x14ac:dyDescent="0.3">
      <c r="A89" t="s">
        <v>83</v>
      </c>
      <c r="B89"/>
      <c r="D89">
        <v>-6.9084000000000007E-2</v>
      </c>
      <c r="E89">
        <v>-8.6241999999999999E-2</v>
      </c>
      <c r="F89">
        <v>-0.14003299999999999</v>
      </c>
      <c r="G89">
        <v>-0.126302</v>
      </c>
      <c r="H89">
        <v>-3.1934999999999998E-2</v>
      </c>
      <c r="I89">
        <v>-3.4423000000000002E-2</v>
      </c>
      <c r="J89">
        <v>4.9792999999999997E-2</v>
      </c>
      <c r="L89">
        <v>-5.9906000000000001E-2</v>
      </c>
      <c r="N89">
        <v>3.1E-2</v>
      </c>
      <c r="O89">
        <f t="shared" si="9"/>
        <v>2.5833333333333333E-3</v>
      </c>
      <c r="R89" s="1"/>
      <c r="S89" s="5">
        <f t="shared" si="10"/>
        <v>-7.1667333333333333E-2</v>
      </c>
      <c r="T89" s="5">
        <f t="shared" si="17"/>
        <v>-8.8825333333333339E-2</v>
      </c>
      <c r="U89" s="5">
        <f t="shared" si="11"/>
        <v>-0.14261633333333332</v>
      </c>
      <c r="V89" s="5">
        <f t="shared" si="12"/>
        <v>-0.12888533333333332</v>
      </c>
      <c r="W89" s="5">
        <f t="shared" si="13"/>
        <v>-3.4518333333333331E-2</v>
      </c>
      <c r="X89" s="5">
        <f t="shared" si="14"/>
        <v>-3.7006333333333336E-2</v>
      </c>
      <c r="Y89" s="5">
        <f t="shared" si="15"/>
        <v>4.7209666666666664E-2</v>
      </c>
      <c r="Z89" s="5">
        <f t="shared" si="16"/>
        <v>-6.2489333333333334E-2</v>
      </c>
    </row>
    <row r="90" spans="1:26" x14ac:dyDescent="0.3">
      <c r="A90" t="s">
        <v>84</v>
      </c>
      <c r="B90"/>
      <c r="D90">
        <v>0.121646</v>
      </c>
      <c r="E90">
        <v>0.12195400000000001</v>
      </c>
      <c r="F90">
        <v>2.7703999999999999E-2</v>
      </c>
      <c r="G90">
        <v>0.182812</v>
      </c>
      <c r="H90">
        <v>0.11329599999999999</v>
      </c>
      <c r="I90">
        <v>4.9910999999999997E-2</v>
      </c>
      <c r="J90">
        <v>1.0728E-2</v>
      </c>
      <c r="L90">
        <v>3.1819E-2</v>
      </c>
      <c r="N90">
        <v>3.0899999999999997E-2</v>
      </c>
      <c r="O90">
        <f t="shared" si="9"/>
        <v>2.5749999999999996E-3</v>
      </c>
      <c r="R90" s="1"/>
      <c r="S90" s="5">
        <f t="shared" si="10"/>
        <v>0.11907100000000001</v>
      </c>
      <c r="T90" s="5">
        <f t="shared" si="17"/>
        <v>0.11937900000000001</v>
      </c>
      <c r="U90" s="5">
        <f t="shared" si="11"/>
        <v>2.5128999999999999E-2</v>
      </c>
      <c r="V90" s="5">
        <f t="shared" si="12"/>
        <v>0.18023700000000001</v>
      </c>
      <c r="W90" s="5">
        <f t="shared" si="13"/>
        <v>0.110721</v>
      </c>
      <c r="X90" s="5">
        <f t="shared" si="14"/>
        <v>4.7335999999999996E-2</v>
      </c>
      <c r="Y90" s="5">
        <f t="shared" si="15"/>
        <v>8.1530000000000005E-3</v>
      </c>
      <c r="Z90" s="5">
        <f t="shared" si="16"/>
        <v>2.9243999999999999E-2</v>
      </c>
    </row>
    <row r="91" spans="1:26" x14ac:dyDescent="0.3">
      <c r="A91" t="s">
        <v>85</v>
      </c>
      <c r="B91"/>
      <c r="D91">
        <v>-5.868E-3</v>
      </c>
      <c r="E91">
        <v>-1.1585E-2</v>
      </c>
      <c r="F91">
        <v>-0.15276000000000001</v>
      </c>
      <c r="G91">
        <v>-2.436E-2</v>
      </c>
      <c r="H91">
        <v>-6.6147999999999998E-2</v>
      </c>
      <c r="I91">
        <v>-1.2400000000000001E-4</v>
      </c>
      <c r="J91">
        <v>8.5942000000000005E-2</v>
      </c>
      <c r="L91">
        <v>-2.7339999999999999E-3</v>
      </c>
      <c r="N91">
        <v>2.63E-2</v>
      </c>
      <c r="O91">
        <f t="shared" si="9"/>
        <v>2.1916666666666668E-3</v>
      </c>
      <c r="R91" s="1"/>
      <c r="S91" s="5">
        <f t="shared" si="10"/>
        <v>-8.0596666666666664E-3</v>
      </c>
      <c r="T91" s="5">
        <f t="shared" si="17"/>
        <v>-1.3776666666666666E-2</v>
      </c>
      <c r="U91" s="5">
        <f t="shared" si="11"/>
        <v>-0.15495166666666668</v>
      </c>
      <c r="V91" s="5">
        <f t="shared" si="12"/>
        <v>-2.6551666666666668E-2</v>
      </c>
      <c r="W91" s="5">
        <f t="shared" si="13"/>
        <v>-6.833966666666666E-2</v>
      </c>
      <c r="X91" s="5">
        <f t="shared" si="14"/>
        <v>-2.3156666666666668E-3</v>
      </c>
      <c r="Y91" s="5">
        <f t="shared" si="15"/>
        <v>8.3750333333333343E-2</v>
      </c>
      <c r="Z91" s="5">
        <f t="shared" si="16"/>
        <v>-4.9256666666666667E-3</v>
      </c>
    </row>
    <row r="92" spans="1:26" x14ac:dyDescent="0.3">
      <c r="A92" t="s">
        <v>86</v>
      </c>
      <c r="B92"/>
      <c r="D92">
        <v>-8.7410000000000005E-3</v>
      </c>
      <c r="E92">
        <v>0.17417199999999999</v>
      </c>
      <c r="F92">
        <v>-3.6364E-2</v>
      </c>
      <c r="G92">
        <v>-2.3684E-2</v>
      </c>
      <c r="H92">
        <v>-8.1730999999999998E-2</v>
      </c>
      <c r="I92">
        <v>-4.4325999999999997E-2</v>
      </c>
      <c r="J92">
        <v>-5.3420000000000004E-3</v>
      </c>
      <c r="L92">
        <v>-1.0224E-2</v>
      </c>
      <c r="N92">
        <v>2.6499999999999999E-2</v>
      </c>
      <c r="O92">
        <f t="shared" si="9"/>
        <v>2.2083333333333334E-3</v>
      </c>
      <c r="R92" s="1"/>
      <c r="S92" s="5">
        <f t="shared" si="10"/>
        <v>-1.0949333333333333E-2</v>
      </c>
      <c r="T92" s="5">
        <f t="shared" si="17"/>
        <v>0.17196366666666665</v>
      </c>
      <c r="U92" s="5">
        <f t="shared" si="11"/>
        <v>-3.8572333333333333E-2</v>
      </c>
      <c r="V92" s="5">
        <f t="shared" si="12"/>
        <v>-2.5892333333333333E-2</v>
      </c>
      <c r="W92" s="5">
        <f t="shared" si="13"/>
        <v>-8.3939333333333338E-2</v>
      </c>
      <c r="X92" s="5">
        <f t="shared" si="14"/>
        <v>-4.653433333333333E-2</v>
      </c>
      <c r="Y92" s="5">
        <f t="shared" si="15"/>
        <v>-7.5503333333333342E-3</v>
      </c>
      <c r="Z92" s="5">
        <f t="shared" si="16"/>
        <v>-1.2432333333333333E-2</v>
      </c>
    </row>
    <row r="93" spans="1:26" x14ac:dyDescent="0.3">
      <c r="A93" t="s">
        <v>87</v>
      </c>
      <c r="B93"/>
      <c r="D93">
        <v>5.2599999999999999E-3</v>
      </c>
      <c r="E93">
        <v>7.0049999999999999E-3</v>
      </c>
      <c r="F93">
        <v>5.5030999999999997E-2</v>
      </c>
      <c r="G93">
        <v>7.1679999999999999E-3</v>
      </c>
      <c r="H93">
        <v>-4.5380000000000004E-3</v>
      </c>
      <c r="I93">
        <v>2.5974000000000001E-2</v>
      </c>
      <c r="J93">
        <v>-2.0944999999999998E-2</v>
      </c>
      <c r="L93">
        <v>6.3119999999999999E-3</v>
      </c>
      <c r="N93">
        <v>2.86E-2</v>
      </c>
      <c r="O93">
        <f t="shared" si="9"/>
        <v>2.3833333333333332E-3</v>
      </c>
      <c r="R93" s="1"/>
      <c r="S93" s="5">
        <f t="shared" si="10"/>
        <v>2.8766666666666667E-3</v>
      </c>
      <c r="T93" s="5">
        <f t="shared" si="17"/>
        <v>4.6216666666666663E-3</v>
      </c>
      <c r="U93" s="5">
        <f t="shared" si="11"/>
        <v>5.2647666666666662E-2</v>
      </c>
      <c r="V93" s="5">
        <f t="shared" si="12"/>
        <v>4.7846666666666662E-3</v>
      </c>
      <c r="W93" s="5">
        <f t="shared" si="13"/>
        <v>-6.9213333333333332E-3</v>
      </c>
      <c r="X93" s="5">
        <f t="shared" si="14"/>
        <v>2.3590666666666666E-2</v>
      </c>
      <c r="Y93" s="5">
        <f t="shared" si="15"/>
        <v>-2.3328333333333333E-2</v>
      </c>
      <c r="Z93" s="5">
        <f t="shared" si="16"/>
        <v>3.9286666666666671E-3</v>
      </c>
    </row>
    <row r="94" spans="1:26" x14ac:dyDescent="0.3">
      <c r="A94" t="s">
        <v>88</v>
      </c>
      <c r="B94"/>
      <c r="D94">
        <v>1.2408000000000001E-2</v>
      </c>
      <c r="E94">
        <v>2.6096000000000001E-2</v>
      </c>
      <c r="F94">
        <v>0.15201200000000001</v>
      </c>
      <c r="G94">
        <v>-3.4698E-2</v>
      </c>
      <c r="H94">
        <v>1.6830000000000001E-2</v>
      </c>
      <c r="I94">
        <v>6.8715999999999999E-2</v>
      </c>
      <c r="J94">
        <v>-2.0296000000000002E-2</v>
      </c>
      <c r="L94">
        <v>1.0163999999999999E-2</v>
      </c>
      <c r="N94">
        <v>2.81E-2</v>
      </c>
      <c r="O94">
        <f t="shared" si="9"/>
        <v>2.3416666666666668E-3</v>
      </c>
      <c r="R94" s="1"/>
      <c r="S94" s="5">
        <f t="shared" si="10"/>
        <v>1.0066333333333333E-2</v>
      </c>
      <c r="T94" s="5">
        <f t="shared" si="17"/>
        <v>2.3754333333333336E-2</v>
      </c>
      <c r="U94" s="5">
        <f t="shared" si="11"/>
        <v>0.14967033333333335</v>
      </c>
      <c r="V94" s="5">
        <f t="shared" si="12"/>
        <v>-3.7039666666666665E-2</v>
      </c>
      <c r="W94" s="5">
        <f t="shared" si="13"/>
        <v>1.4488333333333334E-2</v>
      </c>
      <c r="X94" s="5">
        <f t="shared" si="14"/>
        <v>6.6374333333333327E-2</v>
      </c>
      <c r="Y94" s="5">
        <f t="shared" si="15"/>
        <v>-2.2637666666666667E-2</v>
      </c>
      <c r="Z94" s="5">
        <f t="shared" si="16"/>
        <v>7.8223333333333322E-3</v>
      </c>
    </row>
    <row r="95" spans="1:26" x14ac:dyDescent="0.3">
      <c r="A95" t="s">
        <v>89</v>
      </c>
      <c r="B95"/>
      <c r="D95">
        <v>-5.1067000000000001E-2</v>
      </c>
      <c r="E95">
        <v>-4.3228000000000003E-2</v>
      </c>
      <c r="F95">
        <v>-2.8461E-2</v>
      </c>
      <c r="G95">
        <v>-1.3363999999999999E-2</v>
      </c>
      <c r="H95">
        <v>3.1029999999999999E-3</v>
      </c>
      <c r="I95">
        <v>-2.0305E-2</v>
      </c>
      <c r="J95">
        <v>1.5117999999999999E-2</v>
      </c>
      <c r="L95">
        <v>-1.7493000000000002E-2</v>
      </c>
      <c r="N95">
        <v>0.03</v>
      </c>
      <c r="O95">
        <f t="shared" si="9"/>
        <v>2.5000000000000001E-3</v>
      </c>
      <c r="R95" s="1"/>
      <c r="S95" s="5">
        <f t="shared" si="10"/>
        <v>-5.3567000000000004E-2</v>
      </c>
      <c r="T95" s="5">
        <f t="shared" si="17"/>
        <v>-4.5728000000000005E-2</v>
      </c>
      <c r="U95" s="5">
        <f t="shared" si="11"/>
        <v>-3.0960999999999999E-2</v>
      </c>
      <c r="V95" s="5">
        <f t="shared" si="12"/>
        <v>-1.5864E-2</v>
      </c>
      <c r="W95" s="5">
        <f t="shared" si="13"/>
        <v>6.029999999999998E-4</v>
      </c>
      <c r="X95" s="5">
        <f t="shared" si="14"/>
        <v>-2.2804999999999999E-2</v>
      </c>
      <c r="Y95" s="5">
        <f t="shared" si="15"/>
        <v>1.2617999999999999E-2</v>
      </c>
      <c r="Z95" s="5">
        <f t="shared" si="16"/>
        <v>-1.9993E-2</v>
      </c>
    </row>
    <row r="96" spans="1:26" x14ac:dyDescent="0.3">
      <c r="A96" t="s">
        <v>90</v>
      </c>
      <c r="B96"/>
      <c r="D96">
        <v>2.2003999999999999E-2</v>
      </c>
      <c r="E96">
        <v>4.7829999999999998E-2</v>
      </c>
      <c r="F96">
        <v>1.1984E-2</v>
      </c>
      <c r="G96">
        <v>0.18169099999999999</v>
      </c>
      <c r="H96">
        <v>6.3596E-2</v>
      </c>
      <c r="I96">
        <v>1.5544000000000001E-2</v>
      </c>
      <c r="J96">
        <v>1.3788999999999999E-2</v>
      </c>
      <c r="L96">
        <v>6.7904000000000006E-2</v>
      </c>
      <c r="N96">
        <v>3.0699999999999998E-2</v>
      </c>
      <c r="O96">
        <f t="shared" si="9"/>
        <v>2.558333333333333E-3</v>
      </c>
      <c r="R96" s="1"/>
      <c r="S96" s="5">
        <f t="shared" si="10"/>
        <v>1.9445666666666667E-2</v>
      </c>
      <c r="T96" s="5">
        <f t="shared" si="17"/>
        <v>4.5271666666666661E-2</v>
      </c>
      <c r="U96" s="5">
        <f t="shared" si="11"/>
        <v>9.4256666666666673E-3</v>
      </c>
      <c r="V96" s="5">
        <f t="shared" si="12"/>
        <v>0.17913266666666666</v>
      </c>
      <c r="W96" s="5">
        <f t="shared" si="13"/>
        <v>6.1037666666666664E-2</v>
      </c>
      <c r="X96" s="5">
        <f t="shared" si="14"/>
        <v>1.2985666666666668E-2</v>
      </c>
      <c r="Y96" s="5">
        <f t="shared" si="15"/>
        <v>1.1230666666666667E-2</v>
      </c>
      <c r="Z96" s="5">
        <f t="shared" si="16"/>
        <v>6.5345666666666677E-2</v>
      </c>
    </row>
    <row r="97" spans="1:26" x14ac:dyDescent="0.3">
      <c r="A97" t="s">
        <v>92</v>
      </c>
      <c r="B97"/>
      <c r="D97">
        <v>-2.3052E-2</v>
      </c>
      <c r="E97">
        <v>-0.110059</v>
      </c>
      <c r="F97">
        <v>0.15052499999999999</v>
      </c>
      <c r="G97">
        <v>-5.5336000000000003E-2</v>
      </c>
      <c r="H97">
        <v>-9.6959999999999998E-3</v>
      </c>
      <c r="I97">
        <v>-2.7210999999999999E-2</v>
      </c>
      <c r="J97">
        <v>-6.6920999999999994E-2</v>
      </c>
      <c r="L97">
        <v>-1.4512000000000001E-2</v>
      </c>
      <c r="N97">
        <v>2.8999999999999998E-2</v>
      </c>
      <c r="O97">
        <f t="shared" si="9"/>
        <v>2.4166666666666664E-3</v>
      </c>
      <c r="R97" s="1"/>
      <c r="S97" s="5">
        <f t="shared" si="10"/>
        <v>-2.5468666666666667E-2</v>
      </c>
      <c r="T97" s="5">
        <f t="shared" si="17"/>
        <v>-0.11247566666666667</v>
      </c>
      <c r="U97" s="5">
        <f t="shared" si="11"/>
        <v>0.14810833333333331</v>
      </c>
      <c r="V97" s="5">
        <f t="shared" si="12"/>
        <v>-5.7752666666666667E-2</v>
      </c>
      <c r="W97" s="5">
        <f t="shared" si="13"/>
        <v>-1.2112666666666666E-2</v>
      </c>
      <c r="X97" s="5">
        <f t="shared" si="14"/>
        <v>-2.9627666666666667E-2</v>
      </c>
      <c r="Y97" s="5">
        <f t="shared" si="15"/>
        <v>-6.9337666666666659E-2</v>
      </c>
      <c r="Z97" s="5">
        <f t="shared" si="16"/>
        <v>-1.6928666666666668E-2</v>
      </c>
    </row>
    <row r="98" spans="1:26" x14ac:dyDescent="0.3">
      <c r="A98" t="s">
        <v>91</v>
      </c>
      <c r="B98"/>
      <c r="D98">
        <v>-6.9110000000000005E-2</v>
      </c>
      <c r="E98">
        <v>3.9890000000000004E-3</v>
      </c>
      <c r="F98">
        <v>0.127632</v>
      </c>
      <c r="G98">
        <v>-2.0920000000000001E-2</v>
      </c>
      <c r="H98">
        <v>-5.6461999999999998E-2</v>
      </c>
      <c r="I98">
        <v>-7.3427000000000006E-2</v>
      </c>
      <c r="J98">
        <v>-6.9969999999999997E-3</v>
      </c>
      <c r="L98">
        <v>-1.6548E-2</v>
      </c>
      <c r="N98">
        <v>2.87E-2</v>
      </c>
      <c r="O98">
        <f t="shared" si="9"/>
        <v>2.3916666666666665E-3</v>
      </c>
      <c r="R98" s="1"/>
      <c r="S98" s="5">
        <f t="shared" si="10"/>
        <v>-7.1501666666666672E-2</v>
      </c>
      <c r="T98" s="5">
        <f t="shared" si="17"/>
        <v>1.5973333333333339E-3</v>
      </c>
      <c r="U98" s="5">
        <f t="shared" si="11"/>
        <v>0.12524033333333334</v>
      </c>
      <c r="V98" s="5">
        <f t="shared" si="12"/>
        <v>-2.3311666666666668E-2</v>
      </c>
      <c r="W98" s="5">
        <f t="shared" si="13"/>
        <v>-5.8853666666666665E-2</v>
      </c>
      <c r="X98" s="5">
        <f t="shared" si="14"/>
        <v>-7.5818666666666673E-2</v>
      </c>
      <c r="Y98" s="5">
        <f t="shared" si="15"/>
        <v>-9.3886666666666667E-3</v>
      </c>
      <c r="Z98" s="5">
        <f t="shared" si="16"/>
        <v>-1.8939666666666667E-2</v>
      </c>
    </row>
    <row r="99" spans="1:26" x14ac:dyDescent="0.3">
      <c r="A99" t="s">
        <v>93</v>
      </c>
      <c r="B99"/>
      <c r="D99">
        <v>-0.11001</v>
      </c>
      <c r="E99">
        <v>5.1088000000000001E-2</v>
      </c>
      <c r="F99">
        <v>-6.4908999999999994E-2</v>
      </c>
      <c r="G99">
        <v>-5.2991000000000003E-2</v>
      </c>
      <c r="H99">
        <v>3.2861000000000001E-2</v>
      </c>
      <c r="I99">
        <v>-2.8302000000000001E-2</v>
      </c>
      <c r="J99">
        <v>1.5266999999999999E-2</v>
      </c>
      <c r="L99">
        <v>-5.3996000000000002E-2</v>
      </c>
      <c r="N99">
        <v>2.4900000000000002E-2</v>
      </c>
      <c r="O99">
        <f t="shared" si="9"/>
        <v>2.075E-3</v>
      </c>
      <c r="R99" s="1"/>
      <c r="S99" s="5">
        <f t="shared" si="10"/>
        <v>-0.11208499999999999</v>
      </c>
      <c r="T99" s="5">
        <f t="shared" si="17"/>
        <v>4.9013000000000001E-2</v>
      </c>
      <c r="U99" s="5">
        <f t="shared" si="11"/>
        <v>-6.6983999999999988E-2</v>
      </c>
      <c r="V99" s="5">
        <f t="shared" si="12"/>
        <v>-5.5066000000000004E-2</v>
      </c>
      <c r="W99" s="5">
        <f t="shared" si="13"/>
        <v>3.0786000000000001E-2</v>
      </c>
      <c r="X99" s="5">
        <f t="shared" si="14"/>
        <v>-3.0377000000000001E-2</v>
      </c>
      <c r="Y99" s="5">
        <f t="shared" si="15"/>
        <v>1.3191999999999999E-2</v>
      </c>
      <c r="Z99" s="5">
        <f t="shared" si="16"/>
        <v>-5.6071000000000003E-2</v>
      </c>
    </row>
    <row r="100" spans="1:26" x14ac:dyDescent="0.3">
      <c r="A100" t="s">
        <v>94</v>
      </c>
      <c r="B100"/>
      <c r="D100">
        <v>7.6478000000000004E-2</v>
      </c>
      <c r="E100">
        <v>0.13924400000000001</v>
      </c>
      <c r="F100">
        <v>3.4707000000000002E-2</v>
      </c>
      <c r="G100">
        <v>6.9495000000000001E-2</v>
      </c>
      <c r="H100">
        <v>-2.0764000000000001E-2</v>
      </c>
      <c r="I100">
        <v>3.8830000000000002E-3</v>
      </c>
      <c r="J100">
        <v>9.2540000000000001E-3</v>
      </c>
      <c r="L100">
        <v>4.4638999999999998E-2</v>
      </c>
      <c r="N100">
        <v>1.9400000000000001E-2</v>
      </c>
      <c r="O100">
        <f t="shared" si="9"/>
        <v>1.6166666666666666E-3</v>
      </c>
      <c r="R100" s="1"/>
      <c r="S100" s="5">
        <f t="shared" si="10"/>
        <v>7.4861333333333335E-2</v>
      </c>
      <c r="T100" s="5">
        <f t="shared" si="17"/>
        <v>0.13762733333333335</v>
      </c>
      <c r="U100" s="5">
        <f t="shared" si="11"/>
        <v>3.3090333333333333E-2</v>
      </c>
      <c r="V100" s="5">
        <f t="shared" si="12"/>
        <v>6.7878333333333332E-2</v>
      </c>
      <c r="W100" s="5">
        <f t="shared" si="13"/>
        <v>-2.2380666666666667E-2</v>
      </c>
      <c r="X100" s="5">
        <f t="shared" si="14"/>
        <v>2.2663333333333337E-3</v>
      </c>
      <c r="Y100" s="5">
        <f t="shared" si="15"/>
        <v>7.6373333333333336E-3</v>
      </c>
      <c r="Z100" s="5">
        <f t="shared" si="16"/>
        <v>4.3022333333333329E-2</v>
      </c>
    </row>
    <row r="101" spans="1:26" x14ac:dyDescent="0.3">
      <c r="A101" t="s">
        <v>95</v>
      </c>
      <c r="B101"/>
      <c r="D101">
        <v>-3.3445000000000003E-2</v>
      </c>
      <c r="E101">
        <v>7.9718999999999998E-2</v>
      </c>
      <c r="F101">
        <v>-0.160797</v>
      </c>
      <c r="G101">
        <v>-6.0338000000000003E-2</v>
      </c>
      <c r="H101">
        <v>-2.7018E-2</v>
      </c>
      <c r="I101">
        <v>-9.6710000000000008E-3</v>
      </c>
      <c r="J101">
        <v>-3.4380000000000001E-3</v>
      </c>
      <c r="L101">
        <v>3.7529999999999998E-3</v>
      </c>
      <c r="N101">
        <v>1.52E-2</v>
      </c>
      <c r="O101">
        <f t="shared" si="9"/>
        <v>1.2666666666666666E-3</v>
      </c>
      <c r="R101" s="1"/>
      <c r="S101" s="5">
        <f t="shared" si="10"/>
        <v>-3.4711666666666668E-2</v>
      </c>
      <c r="T101" s="5">
        <f t="shared" si="17"/>
        <v>7.8452333333333332E-2</v>
      </c>
      <c r="U101" s="5">
        <f t="shared" si="11"/>
        <v>-0.16206366666666666</v>
      </c>
      <c r="V101" s="5">
        <f t="shared" si="12"/>
        <v>-6.1604666666666669E-2</v>
      </c>
      <c r="W101" s="5">
        <f t="shared" si="13"/>
        <v>-2.8284666666666666E-2</v>
      </c>
      <c r="X101" s="5">
        <f t="shared" si="14"/>
        <v>-1.0937666666666667E-2</v>
      </c>
      <c r="Y101" s="5">
        <f t="shared" si="15"/>
        <v>-4.7046666666666669E-3</v>
      </c>
      <c r="Z101" s="5">
        <f t="shared" si="16"/>
        <v>2.4863333333333335E-3</v>
      </c>
    </row>
    <row r="102" spans="1:26" x14ac:dyDescent="0.3">
      <c r="A102" t="s">
        <v>108</v>
      </c>
      <c r="B102"/>
      <c r="D102">
        <v>9.7579999999999993E-3</v>
      </c>
      <c r="E102">
        <v>8.2933999999999994E-2</v>
      </c>
      <c r="F102">
        <v>2.2669999999999999E-2</v>
      </c>
      <c r="G102">
        <v>8.2622000000000001E-2</v>
      </c>
      <c r="H102">
        <v>0.12439799999999999</v>
      </c>
      <c r="I102">
        <v>2.3983999999999998E-2</v>
      </c>
      <c r="J102">
        <v>8.9132000000000003E-2</v>
      </c>
      <c r="L102">
        <v>6.8491999999999997E-2</v>
      </c>
      <c r="N102">
        <v>1.7600000000000001E-2</v>
      </c>
      <c r="O102">
        <f t="shared" si="9"/>
        <v>1.4666666666666667E-3</v>
      </c>
      <c r="R102" s="1"/>
      <c r="S102" s="5">
        <f t="shared" si="10"/>
        <v>8.2913333333333328E-3</v>
      </c>
      <c r="T102" s="5">
        <f t="shared" si="17"/>
        <v>8.1467333333333322E-2</v>
      </c>
      <c r="U102" s="5">
        <f t="shared" si="11"/>
        <v>2.1203333333333331E-2</v>
      </c>
      <c r="V102" s="5">
        <f t="shared" si="12"/>
        <v>8.1155333333333329E-2</v>
      </c>
      <c r="W102" s="5">
        <f t="shared" si="13"/>
        <v>0.12293133333333332</v>
      </c>
      <c r="X102" s="5">
        <f t="shared" si="14"/>
        <v>2.251733333333333E-2</v>
      </c>
      <c r="Y102" s="5">
        <f t="shared" si="15"/>
        <v>8.7665333333333331E-2</v>
      </c>
      <c r="Z102" s="5">
        <f t="shared" si="16"/>
        <v>6.7025333333333326E-2</v>
      </c>
    </row>
    <row r="103" spans="1:26" x14ac:dyDescent="0.3">
      <c r="B103"/>
      <c r="R103" s="1"/>
      <c r="S103" s="5"/>
      <c r="T103" s="5"/>
      <c r="U103" s="5"/>
      <c r="V103" s="5"/>
      <c r="W103" s="5"/>
      <c r="X103" s="5"/>
      <c r="Y103" s="5"/>
      <c r="Z103" s="5"/>
    </row>
    <row r="104" spans="1:26" x14ac:dyDescent="0.3">
      <c r="A104" t="s">
        <v>114</v>
      </c>
      <c r="B104"/>
      <c r="D104">
        <f>AVERAGE(D10:D102)</f>
        <v>1.8855021505376345E-2</v>
      </c>
      <c r="E104">
        <f t="shared" ref="E104:Z104" si="18">AVERAGE(E10:E102)</f>
        <v>2.6984118279569879E-2</v>
      </c>
      <c r="F104">
        <f t="shared" si="18"/>
        <v>7.6642150537634453E-3</v>
      </c>
      <c r="G104">
        <f t="shared" si="18"/>
        <v>1.8241247311827968E-2</v>
      </c>
      <c r="H104">
        <f t="shared" si="18"/>
        <v>2.2080946236559141E-2</v>
      </c>
      <c r="I104">
        <f t="shared" si="18"/>
        <v>9.0792043010752676E-3</v>
      </c>
      <c r="J104">
        <f t="shared" si="18"/>
        <v>2.1147989247311823E-2</v>
      </c>
      <c r="L104">
        <f t="shared" si="18"/>
        <v>8.756795698924737E-3</v>
      </c>
      <c r="N104">
        <f t="shared" si="18"/>
        <v>3.7064516129032256E-2</v>
      </c>
      <c r="O104">
        <f t="shared" si="18"/>
        <v>3.0887096774193557E-3</v>
      </c>
      <c r="S104">
        <f t="shared" si="18"/>
        <v>1.5766311827956993E-2</v>
      </c>
      <c r="T104">
        <f t="shared" si="18"/>
        <v>2.3895408602150538E-2</v>
      </c>
      <c r="U104">
        <f t="shared" si="18"/>
        <v>4.5755053763440901E-3</v>
      </c>
      <c r="V104">
        <f t="shared" si="18"/>
        <v>1.5152537634408604E-2</v>
      </c>
      <c r="W104">
        <f t="shared" si="18"/>
        <v>1.8992236559139786E-2</v>
      </c>
      <c r="X104">
        <f t="shared" si="18"/>
        <v>5.9904946236559124E-3</v>
      </c>
      <c r="Y104">
        <f t="shared" si="18"/>
        <v>1.8059279569892471E-2</v>
      </c>
      <c r="Z104">
        <f t="shared" si="18"/>
        <v>5.6680860215053749E-3</v>
      </c>
    </row>
    <row r="105" spans="1:26" x14ac:dyDescent="0.3">
      <c r="A105" t="s">
        <v>115</v>
      </c>
      <c r="D105">
        <f>_xlfn.STDEV.S(D10:D102)</f>
        <v>9.3637355811149833E-2</v>
      </c>
      <c r="E105">
        <f>_xlfn.STDEV.S(E10:E102)</f>
        <v>8.8347040062477913E-2</v>
      </c>
      <c r="F105">
        <f>_xlfn.STDEV.S(F10:F102)</f>
        <v>0.11334872889286038</v>
      </c>
      <c r="G105">
        <f>_xlfn.STDEV.S(G10:G102)</f>
        <v>0.14796107745448639</v>
      </c>
      <c r="H105">
        <f>_xlfn.STDEV.S(H10:H102)</f>
        <v>9.0955555894954104E-2</v>
      </c>
      <c r="I105">
        <f>_xlfn.STDEV.S(I10:I102)</f>
        <v>5.6426738681493414E-2</v>
      </c>
      <c r="J105">
        <f>_xlfn.STDEV.S(J10:J102)</f>
        <v>5.9829022105659144E-2</v>
      </c>
      <c r="L105">
        <f>_xlfn.STDEV.S(L10:L102)</f>
        <v>6.7958479225978918E-2</v>
      </c>
      <c r="N105">
        <f t="shared" ref="E105:Z105" si="19">STDEV(N10:N102)</f>
        <v>9.2424545624747601E-3</v>
      </c>
      <c r="O105">
        <f t="shared" si="19"/>
        <v>7.7020454687289866E-4</v>
      </c>
      <c r="S105">
        <f t="shared" si="19"/>
        <v>9.3570466120430865E-2</v>
      </c>
      <c r="T105">
        <f t="shared" si="19"/>
        <v>8.8424772080772387E-2</v>
      </c>
      <c r="U105">
        <f t="shared" si="19"/>
        <v>0.11329768103713683</v>
      </c>
      <c r="V105">
        <f t="shared" si="19"/>
        <v>0.14791242907417643</v>
      </c>
      <c r="W105">
        <f t="shared" si="19"/>
        <v>9.0906794103907285E-2</v>
      </c>
      <c r="X105">
        <f t="shared" si="19"/>
        <v>5.6377816869964209E-2</v>
      </c>
      <c r="Y105">
        <f t="shared" si="19"/>
        <v>5.9820043277124341E-2</v>
      </c>
      <c r="Z105">
        <f t="shared" si="19"/>
        <v>6.7883484226533827E-2</v>
      </c>
    </row>
    <row r="106" spans="1:26" x14ac:dyDescent="0.3">
      <c r="A106" s="3" t="s">
        <v>160</v>
      </c>
      <c r="D106" s="19">
        <v>1.04097717960327E-2</v>
      </c>
      <c r="E106" s="19">
        <v>2.0370004854677201E-2</v>
      </c>
      <c r="F106" s="19">
        <v>-3.9389346906303302E-4</v>
      </c>
      <c r="G106" s="19">
        <v>6.4094700888294304E-3</v>
      </c>
      <c r="H106" s="19">
        <v>1.4857312329930299E-2</v>
      </c>
      <c r="I106" s="19">
        <v>3.4169662395259698E-3</v>
      </c>
      <c r="J106" s="19">
        <v>1.6067637695481099E-2</v>
      </c>
      <c r="K106" s="19"/>
      <c r="R106" s="1"/>
      <c r="S106" s="2"/>
      <c r="T106" s="5"/>
      <c r="V106" s="3"/>
    </row>
    <row r="107" spans="1:26" s="14" customFormat="1" ht="15.6" thickBot="1" x14ac:dyDescent="0.35">
      <c r="A107" t="s">
        <v>172</v>
      </c>
      <c r="B107" s="12"/>
      <c r="D107" s="14">
        <v>0.94503506326491005</v>
      </c>
      <c r="E107" s="14">
        <v>0.62197428445820402</v>
      </c>
      <c r="F107" s="14">
        <v>0.87673313823266796</v>
      </c>
      <c r="G107" s="14">
        <v>1.54250791403076</v>
      </c>
      <c r="H107" s="28">
        <v>0.72950978752283413</v>
      </c>
      <c r="I107" s="14">
        <v>0.45403834281372601</v>
      </c>
      <c r="J107" s="14">
        <v>0.35137820189299002</v>
      </c>
      <c r="R107" s="16"/>
      <c r="S107" s="12"/>
      <c r="T107" s="17"/>
      <c r="V107" s="18"/>
    </row>
    <row r="108" spans="1:26" x14ac:dyDescent="0.3">
      <c r="A108" s="3" t="s">
        <v>111</v>
      </c>
      <c r="B108" t="s">
        <v>122</v>
      </c>
      <c r="R108" s="1"/>
      <c r="S108" s="2"/>
      <c r="T108" s="5"/>
      <c r="V108" s="3"/>
    </row>
    <row r="109" spans="1:26" x14ac:dyDescent="0.3">
      <c r="A109" s="3" t="s">
        <v>110</v>
      </c>
      <c r="B109" t="s">
        <v>109</v>
      </c>
      <c r="G109" t="s">
        <v>121</v>
      </c>
      <c r="R109" s="1"/>
      <c r="S109" s="2"/>
      <c r="T109" s="5"/>
      <c r="V109" s="3"/>
    </row>
    <row r="110" spans="1:26" x14ac:dyDescent="0.3">
      <c r="A110" s="3" t="s">
        <v>112</v>
      </c>
      <c r="B110" s="2" t="s">
        <v>113</v>
      </c>
      <c r="R110" s="1"/>
      <c r="S110" s="2"/>
      <c r="T110" s="5"/>
      <c r="V110" s="3"/>
    </row>
    <row r="111" spans="1:26" ht="15" x14ac:dyDescent="0.3">
      <c r="A111" s="3"/>
      <c r="B111" s="14"/>
      <c r="R111" s="1"/>
      <c r="S111" s="2"/>
      <c r="T111" s="5"/>
      <c r="V111" s="3"/>
    </row>
    <row r="112" spans="1:26" ht="15" thickBot="1" x14ac:dyDescent="0.35">
      <c r="A112" s="3"/>
      <c r="D112" s="31" t="s">
        <v>154</v>
      </c>
      <c r="R112" s="1"/>
      <c r="S112" s="2"/>
      <c r="T112" s="5"/>
      <c r="V112" s="3"/>
    </row>
    <row r="113" spans="1:17" x14ac:dyDescent="0.3">
      <c r="A113" s="3"/>
      <c r="D113" s="29"/>
      <c r="E113" s="8" t="s">
        <v>102</v>
      </c>
      <c r="F113" s="20" t="s">
        <v>103</v>
      </c>
      <c r="G113" s="25" t="s">
        <v>116</v>
      </c>
      <c r="H113" s="21" t="s">
        <v>104</v>
      </c>
      <c r="I113" s="22" t="s">
        <v>105</v>
      </c>
      <c r="J113" s="23" t="s">
        <v>106</v>
      </c>
      <c r="K113" s="24" t="s">
        <v>107</v>
      </c>
      <c r="L113" s="24"/>
    </row>
    <row r="114" spans="1:17" ht="15.6" thickBot="1" x14ac:dyDescent="0.35">
      <c r="A114" s="18"/>
      <c r="C114" s="2"/>
      <c r="D114" s="8" t="s">
        <v>102</v>
      </c>
      <c r="E114">
        <f>VARP('China stocks'!$S$10:$S$102)</f>
        <v>8.6612876984893828E-3</v>
      </c>
      <c r="F114">
        <v>4.1020193526706758E-3</v>
      </c>
      <c r="G114">
        <v>2.3941095667157661E-3</v>
      </c>
      <c r="H114">
        <v>1.1324828285530072E-2</v>
      </c>
      <c r="I114">
        <v>3.8066127864734285E-3</v>
      </c>
      <c r="J114">
        <v>3.5248762855685815E-3</v>
      </c>
      <c r="K114" s="28">
        <v>2.3525489161338505E-3</v>
      </c>
      <c r="N114" t="s">
        <v>148</v>
      </c>
      <c r="O114">
        <v>93</v>
      </c>
    </row>
    <row r="115" spans="1:17" ht="15" thickBot="1" x14ac:dyDescent="0.35">
      <c r="A115" s="3"/>
      <c r="C115" s="2"/>
      <c r="D115" s="20" t="s">
        <v>103</v>
      </c>
      <c r="E115">
        <v>4.1020193526706758E-3</v>
      </c>
      <c r="F115">
        <f>VARP('China stocks'!$T$10:$T$102)</f>
        <v>7.7348656904662576E-3</v>
      </c>
      <c r="G115">
        <v>1.5847271072761786E-3</v>
      </c>
      <c r="H115">
        <v>4.2980666997217802E-3</v>
      </c>
      <c r="I115">
        <v>2.9646036322749062E-3</v>
      </c>
      <c r="J115">
        <v>2.0381350379042279E-3</v>
      </c>
      <c r="K115" s="28">
        <v>1.6151885396838554E-3</v>
      </c>
      <c r="N115" t="s">
        <v>149</v>
      </c>
      <c r="O115">
        <v>92</v>
      </c>
    </row>
    <row r="116" spans="1:17" ht="15" thickBot="1" x14ac:dyDescent="0.35">
      <c r="A116" s="3"/>
      <c r="C116" s="2"/>
      <c r="D116" s="25" t="s">
        <v>116</v>
      </c>
      <c r="E116">
        <v>2.3941095667157661E-3</v>
      </c>
      <c r="F116">
        <v>1.5847271072761786E-3</v>
      </c>
      <c r="G116">
        <f>VARP('China stocks'!$U$10:$U$102)</f>
        <v>1.2698339103356313E-2</v>
      </c>
      <c r="H116">
        <v>5.3530539260353413E-3</v>
      </c>
      <c r="I116">
        <v>3.0782655001122283E-3</v>
      </c>
      <c r="J116">
        <v>7.7359202159829621E-4</v>
      </c>
      <c r="K116" s="28">
        <v>8.0072960473206913E-4</v>
      </c>
      <c r="N116" t="s">
        <v>150</v>
      </c>
      <c r="O116">
        <f>O114/O115</f>
        <v>1.0108695652173914</v>
      </c>
    </row>
    <row r="117" spans="1:17" ht="15" thickBot="1" x14ac:dyDescent="0.35">
      <c r="D117" s="21" t="s">
        <v>104</v>
      </c>
      <c r="E117">
        <v>1.1324828285530072E-2</v>
      </c>
      <c r="F117">
        <v>4.2980666997217802E-3</v>
      </c>
      <c r="G117">
        <v>5.3530539260353413E-3</v>
      </c>
      <c r="H117">
        <f>VARP('China stocks'!$V$10:$V$102)</f>
        <v>2.1642838430810114E-2</v>
      </c>
      <c r="I117">
        <v>5.2827938394558512E-3</v>
      </c>
      <c r="J117">
        <v>5.2484566203314471E-3</v>
      </c>
      <c r="K117" s="28">
        <v>3.3387485612571023E-3</v>
      </c>
    </row>
    <row r="118" spans="1:17" ht="15" thickBot="1" x14ac:dyDescent="0.35">
      <c r="A118" s="3"/>
      <c r="D118" s="22" t="s">
        <v>105</v>
      </c>
      <c r="E118">
        <v>3.8066127864734285E-3</v>
      </c>
      <c r="F118">
        <v>2.9646036322749062E-3</v>
      </c>
      <c r="G118">
        <v>3.0782655001122283E-3</v>
      </c>
      <c r="H118">
        <v>5.2827938394558512E-3</v>
      </c>
      <c r="I118">
        <f>VARP('China stocks'!$W$10:$W$102)</f>
        <v>8.1751845130216966E-3</v>
      </c>
      <c r="J118">
        <v>1.9093341014266004E-3</v>
      </c>
      <c r="K118" s="28">
        <v>1.6092764305348222E-3</v>
      </c>
    </row>
    <row r="119" spans="1:17" ht="15" thickBot="1" x14ac:dyDescent="0.35">
      <c r="A119" s="3"/>
      <c r="C119" s="2"/>
      <c r="D119" s="23" t="s">
        <v>106</v>
      </c>
      <c r="E119">
        <v>3.5248762855685815E-3</v>
      </c>
      <c r="F119">
        <v>2.0381350379042279E-3</v>
      </c>
      <c r="G119">
        <v>7.7359202159829621E-4</v>
      </c>
      <c r="H119">
        <v>5.2484566203314471E-3</v>
      </c>
      <c r="I119">
        <v>1.9093341014266004E-3</v>
      </c>
      <c r="J119">
        <f>VARP('China stocks'!$X$10:$X$102)</f>
        <v>3.144281264754154E-3</v>
      </c>
      <c r="K119" s="28">
        <v>1.4133976116383013E-3</v>
      </c>
    </row>
    <row r="120" spans="1:17" ht="15" thickBot="1" x14ac:dyDescent="0.35">
      <c r="A120" s="3"/>
      <c r="C120" s="2"/>
      <c r="D120" s="24" t="s">
        <v>107</v>
      </c>
      <c r="E120" s="28">
        <v>2.3525489161338505E-3</v>
      </c>
      <c r="F120" s="28">
        <v>1.6151885396838554E-3</v>
      </c>
      <c r="G120" s="28">
        <v>8.0072960473206913E-4</v>
      </c>
      <c r="H120" s="28">
        <v>3.3387485612571023E-3</v>
      </c>
      <c r="I120" s="28">
        <v>1.6092764305348222E-3</v>
      </c>
      <c r="J120" s="28">
        <v>1.4133976116383013E-3</v>
      </c>
      <c r="K120" s="28">
        <f>VARP('China stocks'!$Y$10:$Y$102)</f>
        <v>3.5399597542611471E-3</v>
      </c>
    </row>
    <row r="121" spans="1:17" x14ac:dyDescent="0.3">
      <c r="A121" s="3"/>
      <c r="C121" s="2"/>
      <c r="D121" s="24"/>
      <c r="F121" s="1"/>
      <c r="G121" s="2"/>
      <c r="H121" s="5"/>
      <c r="J121" s="3"/>
    </row>
    <row r="122" spans="1:17" x14ac:dyDescent="0.3">
      <c r="A122" s="3"/>
      <c r="D122" s="32" t="s">
        <v>159</v>
      </c>
      <c r="F122" s="1"/>
      <c r="G122" s="2"/>
      <c r="H122" s="5">
        <f>F124</f>
        <v>0</v>
      </c>
      <c r="I122">
        <f>F125</f>
        <v>0.29570273252309731</v>
      </c>
      <c r="J122">
        <f>F126</f>
        <v>0</v>
      </c>
      <c r="K122">
        <f>F127</f>
        <v>0</v>
      </c>
      <c r="L122">
        <f>F128</f>
        <v>0.12960855144961855</v>
      </c>
      <c r="M122">
        <f>F129</f>
        <v>0</v>
      </c>
      <c r="N122">
        <f>F130</f>
        <v>0.57468871602728389</v>
      </c>
    </row>
    <row r="123" spans="1:17" x14ac:dyDescent="0.3">
      <c r="A123" s="3"/>
      <c r="C123" s="2"/>
      <c r="D123" t="s">
        <v>151</v>
      </c>
      <c r="E123" t="s">
        <v>152</v>
      </c>
      <c r="F123" t="s">
        <v>153</v>
      </c>
      <c r="H123" s="8" t="s">
        <v>102</v>
      </c>
      <c r="I123" s="20" t="s">
        <v>103</v>
      </c>
      <c r="J123" s="25" t="s">
        <v>116</v>
      </c>
      <c r="K123" s="21" t="s">
        <v>104</v>
      </c>
      <c r="L123" s="22" t="s">
        <v>105</v>
      </c>
      <c r="M123" s="23" t="s">
        <v>106</v>
      </c>
      <c r="N123" s="24" t="s">
        <v>107</v>
      </c>
      <c r="P123" t="s">
        <v>160</v>
      </c>
      <c r="Q123" t="s">
        <v>172</v>
      </c>
    </row>
    <row r="124" spans="1:17" ht="15" x14ac:dyDescent="0.3">
      <c r="A124" s="3"/>
      <c r="C124" s="2"/>
      <c r="D124" s="8" t="s">
        <v>102</v>
      </c>
      <c r="E124">
        <f>$S$104</f>
        <v>1.5766311827956993E-2</v>
      </c>
      <c r="F124">
        <v>0</v>
      </c>
      <c r="H124" cm="1">
        <f t="array" ref="H124:N130">$O$116*E114:K120</f>
        <v>8.755432129994703E-3</v>
      </c>
      <c r="I124">
        <v>4.1466065195475315E-3</v>
      </c>
      <c r="J124">
        <v>2.4201324967887635E-3</v>
      </c>
      <c r="K124">
        <v>1.1447924245155399E-2</v>
      </c>
      <c r="L124">
        <v>3.8479890124133572E-3</v>
      </c>
      <c r="M124">
        <v>3.5631901582378056E-3</v>
      </c>
      <c r="N124">
        <v>2.3781201000048708E-3</v>
      </c>
      <c r="P124" s="19">
        <v>1.04097717960327E-2</v>
      </c>
      <c r="Q124" s="14">
        <v>0.94503506326491005</v>
      </c>
    </row>
    <row r="125" spans="1:17" ht="15" x14ac:dyDescent="0.3">
      <c r="A125" s="3"/>
      <c r="C125" s="2"/>
      <c r="D125" s="20" t="s">
        <v>103</v>
      </c>
      <c r="E125">
        <f>$T$104</f>
        <v>2.3895408602150538E-2</v>
      </c>
      <c r="F125">
        <v>0.29570273252309731</v>
      </c>
      <c r="H125">
        <v>4.1466065195475315E-3</v>
      </c>
      <c r="I125">
        <v>7.8189403175365439E-3</v>
      </c>
      <c r="J125">
        <v>1.601952401920485E-3</v>
      </c>
      <c r="K125">
        <v>4.3447848160231041E-3</v>
      </c>
      <c r="L125">
        <v>2.9968275847996337E-3</v>
      </c>
      <c r="M125">
        <v>2.0602886796205781E-3</v>
      </c>
      <c r="N125">
        <v>1.6327449368543322E-3</v>
      </c>
      <c r="P125" s="19">
        <v>2.0370004854677201E-2</v>
      </c>
      <c r="Q125" s="14">
        <v>0.62197428445820402</v>
      </c>
    </row>
    <row r="126" spans="1:17" ht="15" x14ac:dyDescent="0.3">
      <c r="A126" s="3"/>
      <c r="C126" s="2"/>
      <c r="D126" s="25" t="s">
        <v>116</v>
      </c>
      <c r="E126">
        <f>$U$104</f>
        <v>4.5755053763440901E-3</v>
      </c>
      <c r="F126">
        <v>0</v>
      </c>
      <c r="H126">
        <v>2.4201324967887635E-3</v>
      </c>
      <c r="I126">
        <v>1.601952401920485E-3</v>
      </c>
      <c r="J126">
        <v>1.2836364528392794E-2</v>
      </c>
      <c r="K126">
        <v>5.4112392947965951E-3</v>
      </c>
      <c r="L126">
        <v>3.1117249077221442E-3</v>
      </c>
      <c r="M126">
        <v>7.820006305287125E-4</v>
      </c>
      <c r="N126">
        <v>8.0943318739220031E-4</v>
      </c>
      <c r="P126" s="19">
        <v>-3.9389346906303302E-4</v>
      </c>
      <c r="Q126" s="14">
        <v>0.87673313823266796</v>
      </c>
    </row>
    <row r="127" spans="1:17" ht="15" x14ac:dyDescent="0.3">
      <c r="A127" s="3"/>
      <c r="C127" s="2"/>
      <c r="D127" s="21" t="s">
        <v>104</v>
      </c>
      <c r="E127">
        <f>$V$104</f>
        <v>1.5152537634408604E-2</v>
      </c>
      <c r="F127">
        <v>0</v>
      </c>
      <c r="H127">
        <v>1.1447924245155399E-2</v>
      </c>
      <c r="I127">
        <v>4.3447848160231041E-3</v>
      </c>
      <c r="J127">
        <v>5.4112392947965951E-3</v>
      </c>
      <c r="K127">
        <v>2.1878086674623268E-2</v>
      </c>
      <c r="L127">
        <v>5.3402155116238498E-3</v>
      </c>
      <c r="M127">
        <v>5.3055050618567891E-3</v>
      </c>
      <c r="N127">
        <v>3.375039306488158E-3</v>
      </c>
      <c r="P127" s="19">
        <v>6.4094700888294304E-3</v>
      </c>
      <c r="Q127" s="14">
        <v>1.54250791403076</v>
      </c>
    </row>
    <row r="128" spans="1:17" ht="15" x14ac:dyDescent="0.3">
      <c r="A128" s="3"/>
      <c r="C128" s="2"/>
      <c r="D128" s="22" t="s">
        <v>105</v>
      </c>
      <c r="E128">
        <f>$W$104</f>
        <v>1.8992236559139786E-2</v>
      </c>
      <c r="F128">
        <v>0.12960855144961855</v>
      </c>
      <c r="H128">
        <v>3.8479890124133572E-3</v>
      </c>
      <c r="I128">
        <v>2.9968275847996337E-3</v>
      </c>
      <c r="J128">
        <v>3.1117249077221442E-3</v>
      </c>
      <c r="K128">
        <v>5.3402155116238498E-3</v>
      </c>
      <c r="L128">
        <v>8.2640452142501934E-3</v>
      </c>
      <c r="M128">
        <v>1.9300877329638461E-3</v>
      </c>
      <c r="N128">
        <v>1.6267685656493312E-3</v>
      </c>
      <c r="P128" s="19">
        <v>1.4857312329930299E-2</v>
      </c>
      <c r="Q128" s="14">
        <v>1.4857312329930299E-2</v>
      </c>
    </row>
    <row r="129" spans="1:17" ht="15" x14ac:dyDescent="0.3">
      <c r="A129" s="3"/>
      <c r="C129" s="2"/>
      <c r="D129" s="23" t="s">
        <v>106</v>
      </c>
      <c r="E129">
        <f>$X$104</f>
        <v>5.9904946236559124E-3</v>
      </c>
      <c r="F129">
        <v>0</v>
      </c>
      <c r="H129">
        <v>3.5631901582378056E-3</v>
      </c>
      <c r="I129">
        <v>2.0602886796205781E-3</v>
      </c>
      <c r="J129">
        <v>7.820006305287125E-4</v>
      </c>
      <c r="K129">
        <v>5.3055050618567891E-3</v>
      </c>
      <c r="L129">
        <v>1.9300877329638461E-3</v>
      </c>
      <c r="M129">
        <v>3.1784582350232213E-3</v>
      </c>
      <c r="N129">
        <v>1.428760629156109E-3</v>
      </c>
      <c r="P129" s="19">
        <v>3.4169662395259698E-3</v>
      </c>
      <c r="Q129" s="14">
        <v>0.45403834281372601</v>
      </c>
    </row>
    <row r="130" spans="1:17" ht="15" x14ac:dyDescent="0.3">
      <c r="A130" s="3"/>
      <c r="C130" s="2"/>
      <c r="D130" s="24" t="s">
        <v>107</v>
      </c>
      <c r="E130">
        <f>$Y$104</f>
        <v>1.8059279569892471E-2</v>
      </c>
      <c r="F130">
        <v>0.57468871602728389</v>
      </c>
      <c r="H130">
        <v>2.3781201000048708E-3</v>
      </c>
      <c r="I130">
        <v>1.6327449368543322E-3</v>
      </c>
      <c r="J130">
        <v>8.0943318739220031E-4</v>
      </c>
      <c r="K130">
        <v>3.375039306488158E-3</v>
      </c>
      <c r="L130">
        <v>1.6267685656493312E-3</v>
      </c>
      <c r="M130">
        <v>1.428760629156109E-3</v>
      </c>
      <c r="N130">
        <v>3.5784375776770293E-3</v>
      </c>
      <c r="P130" s="19">
        <v>1.6067637695481099E-2</v>
      </c>
      <c r="Q130" s="14">
        <v>0.35137820189299002</v>
      </c>
    </row>
    <row r="131" spans="1:17" x14ac:dyDescent="0.3">
      <c r="E131" t="s">
        <v>156</v>
      </c>
      <c r="F131">
        <f>SUM(F124:F130)</f>
        <v>0.99999999999999978</v>
      </c>
      <c r="H131" s="31">
        <f>H122*SUMPRODUCT($F$124:$F$130,H124:H130)</f>
        <v>0</v>
      </c>
      <c r="I131" s="31">
        <f t="shared" ref="I131:N131" si="20">I122*SUMPRODUCT($F$124:$F$130,I124:I130)</f>
        <v>1.076008009079977E-3</v>
      </c>
      <c r="J131" s="31">
        <f t="shared" si="20"/>
        <v>0</v>
      </c>
      <c r="K131" s="31">
        <f t="shared" si="20"/>
        <v>0</v>
      </c>
      <c r="L131" s="31">
        <f t="shared" si="20"/>
        <v>3.7484692794869951E-4</v>
      </c>
      <c r="M131" s="31">
        <f t="shared" si="20"/>
        <v>0</v>
      </c>
      <c r="N131" s="31">
        <f t="shared" si="20"/>
        <v>1.5804732494394461E-3</v>
      </c>
    </row>
    <row r="134" spans="1:17" x14ac:dyDescent="0.3">
      <c r="E134" s="35" t="s">
        <v>157</v>
      </c>
      <c r="F134" s="35">
        <f>SUMPRODUCT(E124:E130,F124:F130)</f>
        <v>1.9905958076029698E-2</v>
      </c>
      <c r="G134" s="35"/>
      <c r="H134" s="35" t="s">
        <v>161</v>
      </c>
      <c r="I134" s="35">
        <f>SUMPRODUCT(F124:F130,P124:P130)</f>
        <v>1.7182990903361249E-2</v>
      </c>
    </row>
    <row r="135" spans="1:17" x14ac:dyDescent="0.3">
      <c r="E135" s="35" t="s">
        <v>155</v>
      </c>
      <c r="F135" s="35">
        <f>SUM(H131:N131)^0.5</f>
        <v>5.5057498912211067E-2</v>
      </c>
      <c r="G135" s="35"/>
      <c r="H135" s="35" t="s">
        <v>173</v>
      </c>
      <c r="I135" s="35">
        <f>SUMPRODUCT(F124:F130,Q124:Q130)</f>
        <v>0.3877782178887641</v>
      </c>
    </row>
    <row r="136" spans="1:17" x14ac:dyDescent="0.3">
      <c r="E136" s="35" t="s">
        <v>158</v>
      </c>
      <c r="F136" s="35">
        <f>F134/F135</f>
        <v>0.36154853506458146</v>
      </c>
      <c r="G136" s="35"/>
      <c r="H136" s="35"/>
      <c r="I136" s="35"/>
    </row>
    <row r="139" spans="1:17" x14ac:dyDescent="0.3">
      <c r="D139" s="33" t="s">
        <v>162</v>
      </c>
      <c r="H139">
        <f>F141</f>
        <v>0</v>
      </c>
      <c r="I139">
        <f>F142</f>
        <v>0.99999999999999989</v>
      </c>
      <c r="J139">
        <f>F143</f>
        <v>0</v>
      </c>
      <c r="K139">
        <f>F144</f>
        <v>0</v>
      </c>
      <c r="L139">
        <f>F145</f>
        <v>0</v>
      </c>
      <c r="M139">
        <f>F146</f>
        <v>0</v>
      </c>
      <c r="N139">
        <f>F147</f>
        <v>0</v>
      </c>
    </row>
    <row r="140" spans="1:17" x14ac:dyDescent="0.3">
      <c r="D140" t="s">
        <v>151</v>
      </c>
      <c r="E140" t="s">
        <v>167</v>
      </c>
      <c r="F140" t="s">
        <v>153</v>
      </c>
      <c r="H140" s="8" t="s">
        <v>102</v>
      </c>
      <c r="I140" s="20" t="s">
        <v>103</v>
      </c>
      <c r="J140" s="25" t="s">
        <v>116</v>
      </c>
      <c r="K140" s="21" t="s">
        <v>104</v>
      </c>
      <c r="L140" s="22" t="s">
        <v>105</v>
      </c>
      <c r="M140" s="23" t="s">
        <v>106</v>
      </c>
      <c r="N140" s="24" t="s">
        <v>107</v>
      </c>
      <c r="P140" t="s">
        <v>160</v>
      </c>
      <c r="Q140" t="s">
        <v>172</v>
      </c>
    </row>
    <row r="141" spans="1:17" ht="15" x14ac:dyDescent="0.3">
      <c r="D141" s="8" t="s">
        <v>102</v>
      </c>
      <c r="E141">
        <f>$S$104</f>
        <v>1.5766311827956993E-2</v>
      </c>
      <c r="F141">
        <v>0</v>
      </c>
      <c r="H141" cm="1">
        <f t="array" ref="H141:N147">$O$116*E114:K120</f>
        <v>8.755432129994703E-3</v>
      </c>
      <c r="I141">
        <v>4.1466065195475315E-3</v>
      </c>
      <c r="J141">
        <v>2.4201324967887635E-3</v>
      </c>
      <c r="K141">
        <v>1.1447924245155399E-2</v>
      </c>
      <c r="L141">
        <v>3.8479890124133572E-3</v>
      </c>
      <c r="M141">
        <v>3.5631901582378056E-3</v>
      </c>
      <c r="N141">
        <v>2.3781201000048708E-3</v>
      </c>
      <c r="P141" s="19">
        <v>1.04097717960327E-2</v>
      </c>
      <c r="Q141" s="14">
        <v>0.94503506326491005</v>
      </c>
    </row>
    <row r="142" spans="1:17" ht="15" x14ac:dyDescent="0.3">
      <c r="D142" s="20" t="s">
        <v>103</v>
      </c>
      <c r="E142">
        <f>$T$104</f>
        <v>2.3895408602150538E-2</v>
      </c>
      <c r="F142">
        <v>0.99999999999999989</v>
      </c>
      <c r="H142">
        <v>4.1466065195475315E-3</v>
      </c>
      <c r="I142">
        <v>7.8189403175365439E-3</v>
      </c>
      <c r="J142">
        <v>1.601952401920485E-3</v>
      </c>
      <c r="K142">
        <v>4.3447848160231041E-3</v>
      </c>
      <c r="L142">
        <v>2.9968275847996337E-3</v>
      </c>
      <c r="M142">
        <v>2.0602886796205781E-3</v>
      </c>
      <c r="N142">
        <v>1.6327449368543322E-3</v>
      </c>
      <c r="P142" s="19">
        <v>2.0370004854677201E-2</v>
      </c>
      <c r="Q142" s="14">
        <v>0.62197428445820402</v>
      </c>
    </row>
    <row r="143" spans="1:17" ht="15" x14ac:dyDescent="0.3">
      <c r="D143" s="25" t="s">
        <v>116</v>
      </c>
      <c r="E143">
        <f>$U$104</f>
        <v>4.5755053763440901E-3</v>
      </c>
      <c r="F143">
        <v>0</v>
      </c>
      <c r="H143">
        <v>2.4201324967887635E-3</v>
      </c>
      <c r="I143">
        <v>1.601952401920485E-3</v>
      </c>
      <c r="J143">
        <v>1.2836364528392794E-2</v>
      </c>
      <c r="K143">
        <v>5.4112392947965951E-3</v>
      </c>
      <c r="L143">
        <v>3.1117249077221442E-3</v>
      </c>
      <c r="M143">
        <v>7.820006305287125E-4</v>
      </c>
      <c r="N143">
        <v>8.0943318739220031E-4</v>
      </c>
      <c r="P143" s="19">
        <v>-3.9389346906303302E-4</v>
      </c>
      <c r="Q143" s="14">
        <v>0.87673313823266796</v>
      </c>
    </row>
    <row r="144" spans="1:17" ht="15" x14ac:dyDescent="0.3">
      <c r="D144" s="21" t="s">
        <v>104</v>
      </c>
      <c r="E144">
        <f>$V$104</f>
        <v>1.5152537634408604E-2</v>
      </c>
      <c r="F144">
        <v>0</v>
      </c>
      <c r="H144">
        <v>1.1447924245155399E-2</v>
      </c>
      <c r="I144">
        <v>4.3447848160231041E-3</v>
      </c>
      <c r="J144">
        <v>5.4112392947965951E-3</v>
      </c>
      <c r="K144">
        <v>2.1878086674623268E-2</v>
      </c>
      <c r="L144">
        <v>5.3402155116238498E-3</v>
      </c>
      <c r="M144">
        <v>5.3055050618567891E-3</v>
      </c>
      <c r="N144">
        <v>3.375039306488158E-3</v>
      </c>
      <c r="P144" s="19">
        <v>6.4094700888294304E-3</v>
      </c>
      <c r="Q144" s="14">
        <v>1.54250791403076</v>
      </c>
    </row>
    <row r="145" spans="4:17" ht="15" x14ac:dyDescent="0.3">
      <c r="D145" s="22" t="s">
        <v>105</v>
      </c>
      <c r="E145">
        <f>$W$104</f>
        <v>1.8992236559139786E-2</v>
      </c>
      <c r="F145">
        <v>0</v>
      </c>
      <c r="H145">
        <v>3.8479890124133572E-3</v>
      </c>
      <c r="I145">
        <v>2.9968275847996337E-3</v>
      </c>
      <c r="J145">
        <v>3.1117249077221442E-3</v>
      </c>
      <c r="K145">
        <v>5.3402155116238498E-3</v>
      </c>
      <c r="L145">
        <v>8.2640452142501934E-3</v>
      </c>
      <c r="M145">
        <v>1.9300877329638461E-3</v>
      </c>
      <c r="N145">
        <v>1.6267685656493312E-3</v>
      </c>
      <c r="P145" s="19">
        <v>1.4857312329930299E-2</v>
      </c>
      <c r="Q145" s="14">
        <v>1.4857312329930299E-2</v>
      </c>
    </row>
    <row r="146" spans="4:17" ht="15" x14ac:dyDescent="0.3">
      <c r="D146" s="23" t="s">
        <v>106</v>
      </c>
      <c r="E146">
        <f>$X$104</f>
        <v>5.9904946236559124E-3</v>
      </c>
      <c r="F146">
        <v>0</v>
      </c>
      <c r="H146">
        <v>3.5631901582378056E-3</v>
      </c>
      <c r="I146">
        <v>2.0602886796205781E-3</v>
      </c>
      <c r="J146">
        <v>7.820006305287125E-4</v>
      </c>
      <c r="K146">
        <v>5.3055050618567891E-3</v>
      </c>
      <c r="L146">
        <v>1.9300877329638461E-3</v>
      </c>
      <c r="M146">
        <v>3.1784582350232213E-3</v>
      </c>
      <c r="N146">
        <v>1.428760629156109E-3</v>
      </c>
      <c r="P146" s="19">
        <v>3.4169662395259698E-3</v>
      </c>
      <c r="Q146" s="14">
        <v>0.45403834281372601</v>
      </c>
    </row>
    <row r="147" spans="4:17" ht="15" x14ac:dyDescent="0.3">
      <c r="D147" s="24" t="s">
        <v>107</v>
      </c>
      <c r="E147">
        <f>$Y$104</f>
        <v>1.8059279569892471E-2</v>
      </c>
      <c r="F147">
        <v>0</v>
      </c>
      <c r="H147">
        <v>2.3781201000048708E-3</v>
      </c>
      <c r="I147">
        <v>1.6327449368543322E-3</v>
      </c>
      <c r="J147">
        <v>8.0943318739220031E-4</v>
      </c>
      <c r="K147">
        <v>3.375039306488158E-3</v>
      </c>
      <c r="L147">
        <v>1.6267685656493312E-3</v>
      </c>
      <c r="M147">
        <v>1.428760629156109E-3</v>
      </c>
      <c r="N147">
        <v>3.5784375776770293E-3</v>
      </c>
      <c r="P147" s="19">
        <v>1.6067637695481099E-2</v>
      </c>
      <c r="Q147" s="14">
        <v>0.35137820189299002</v>
      </c>
    </row>
    <row r="148" spans="4:17" x14ac:dyDescent="0.3">
      <c r="E148" t="s">
        <v>156</v>
      </c>
      <c r="F148">
        <f>SUM(F141:F147)</f>
        <v>0.99999999999999989</v>
      </c>
      <c r="H148" s="31">
        <f t="shared" ref="H148:N148" si="21">H139*SUMPRODUCT($F$141:$F$147,H141:H147)</f>
        <v>0</v>
      </c>
      <c r="I148" s="31">
        <f t="shared" si="21"/>
        <v>7.8189403175365404E-3</v>
      </c>
      <c r="J148" s="31">
        <f t="shared" si="21"/>
        <v>0</v>
      </c>
      <c r="K148" s="31">
        <f t="shared" si="21"/>
        <v>0</v>
      </c>
      <c r="L148" s="31">
        <f t="shared" si="21"/>
        <v>0</v>
      </c>
      <c r="M148" s="31">
        <f t="shared" si="21"/>
        <v>0</v>
      </c>
      <c r="N148" s="31">
        <f t="shared" si="21"/>
        <v>0</v>
      </c>
    </row>
    <row r="151" spans="4:17" x14ac:dyDescent="0.3">
      <c r="E151" s="35" t="s">
        <v>168</v>
      </c>
      <c r="F151" s="35">
        <f>SUMPRODUCT(E141:E147,F141:F147)</f>
        <v>2.3895408602150534E-2</v>
      </c>
      <c r="G151" s="35"/>
      <c r="H151" s="35" t="s">
        <v>161</v>
      </c>
      <c r="I151" s="35">
        <f>SUMPRODUCT(P141:P147,F141:F147)</f>
        <v>2.0370004854677198E-2</v>
      </c>
    </row>
    <row r="152" spans="4:17" x14ac:dyDescent="0.3">
      <c r="E152" s="35" t="s">
        <v>155</v>
      </c>
      <c r="F152" s="35">
        <f>SUM(H148:N148)^0.5</f>
        <v>8.8424772080772374E-2</v>
      </c>
      <c r="G152" s="35"/>
      <c r="H152" s="35" t="s">
        <v>173</v>
      </c>
      <c r="I152" s="35">
        <f>SUMPRODUCT(F141:F147,Q141:Q147)</f>
        <v>0.62197428445820391</v>
      </c>
    </row>
    <row r="153" spans="4:17" x14ac:dyDescent="0.3">
      <c r="E153" s="35" t="s">
        <v>158</v>
      </c>
      <c r="F153" s="35">
        <f>F151/F152</f>
        <v>0.27023432506360395</v>
      </c>
      <c r="G153" s="35"/>
      <c r="H153" s="35"/>
      <c r="I153" s="35"/>
    </row>
    <row r="157" spans="4:17" x14ac:dyDescent="0.3">
      <c r="D157" s="32" t="s">
        <v>163</v>
      </c>
    </row>
    <row r="158" spans="4:17" x14ac:dyDescent="0.3">
      <c r="D158" t="s">
        <v>164</v>
      </c>
    </row>
    <row r="159" spans="4:17" x14ac:dyDescent="0.3">
      <c r="D159" t="s">
        <v>165</v>
      </c>
      <c r="E159">
        <f>T104</f>
        <v>2.3895408602150538E-2</v>
      </c>
    </row>
    <row r="160" spans="4:17" x14ac:dyDescent="0.3">
      <c r="D160" t="s">
        <v>166</v>
      </c>
      <c r="E160" s="34">
        <f>E106</f>
        <v>2.0370004854677201E-2</v>
      </c>
    </row>
    <row r="161" spans="4:10" x14ac:dyDescent="0.3">
      <c r="D161" t="s">
        <v>169</v>
      </c>
      <c r="E161">
        <f>T105</f>
        <v>8.8424772080772387E-2</v>
      </c>
    </row>
    <row r="162" spans="4:10" x14ac:dyDescent="0.3">
      <c r="D162" t="s">
        <v>170</v>
      </c>
      <c r="E162">
        <f>E159/E161</f>
        <v>0.27023432506360395</v>
      </c>
    </row>
    <row r="164" spans="4:10" x14ac:dyDescent="0.3">
      <c r="E164" t="s">
        <v>171</v>
      </c>
    </row>
    <row r="165" spans="4:10" x14ac:dyDescent="0.3">
      <c r="J165" t="s">
        <v>174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Ping An Insurance</vt:lpstr>
      <vt:lpstr>Kweichow Moutai</vt:lpstr>
      <vt:lpstr>Beijing Originwater Technology</vt:lpstr>
      <vt:lpstr>CITIC Securities</vt:lpstr>
      <vt:lpstr>Inner Mongolia Yili Industrial </vt:lpstr>
      <vt:lpstr>Industrial and Commercial Bank </vt:lpstr>
      <vt:lpstr>China Yangtze Power</vt:lpstr>
      <vt:lpstr>China stocks</vt:lpstr>
    </vt:vector>
  </TitlesOfParts>
  <Company>Macquarie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Dan Daugaard</dc:creator>
  <cp:lastModifiedBy>Али Бауыржан</cp:lastModifiedBy>
  <dcterms:created xsi:type="dcterms:W3CDTF">2017-09-24T03:20:09Z</dcterms:created>
  <dcterms:modified xsi:type="dcterms:W3CDTF">2023-04-15T05:45:47Z</dcterms:modified>
</cp:coreProperties>
</file>