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issa.kessas\Desktop\"/>
    </mc:Choice>
  </mc:AlternateContent>
  <bookViews>
    <workbookView xWindow="-5400" yWindow="-16320" windowWidth="29040" windowHeight="15720" tabRatio="882" activeTab="19"/>
  </bookViews>
  <sheets>
    <sheet name="Dashboard" sheetId="1" r:id="rId1"/>
    <sheet name="CSC #1" sheetId="2" r:id="rId2"/>
    <sheet name="CSC #2" sheetId="3" r:id="rId3"/>
    <sheet name="CSC #3" sheetId="4" r:id="rId4"/>
    <sheet name="CSC #4" sheetId="5" r:id="rId5"/>
    <sheet name="CSC #5" sheetId="13" r:id="rId6"/>
    <sheet name="CSC #6" sheetId="15" r:id="rId7"/>
    <sheet name="CSC #7" sheetId="20" r:id="rId8"/>
    <sheet name="CSC #8" sheetId="6" r:id="rId9"/>
    <sheet name="CSC #9" sheetId="12" r:id="rId10"/>
    <sheet name="CSC #10" sheetId="9" r:id="rId11"/>
    <sheet name="CSC #11" sheetId="11" r:id="rId12"/>
    <sheet name="CSC #12" sheetId="14" r:id="rId13"/>
    <sheet name="CSC #13" sheetId="18" r:id="rId14"/>
    <sheet name="CSC #14" sheetId="16" r:id="rId15"/>
    <sheet name="CSC #15" sheetId="8" r:id="rId16"/>
    <sheet name="CSC #16" sheetId="17" r:id="rId17"/>
    <sheet name="CSC #17" sheetId="10" r:id="rId18"/>
    <sheet name="CSC #18" sheetId="7" r:id="rId19"/>
    <sheet name="Values"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4" l="1"/>
  <c r="E5" i="4"/>
  <c r="Y1" i="2" l="1"/>
  <c r="Y2" i="2" s="1"/>
  <c r="Y1" i="17"/>
  <c r="L58" i="1" s="1"/>
  <c r="L55" i="1"/>
  <c r="Y1" i="7"/>
  <c r="L60" i="1" s="1"/>
  <c r="Y1" i="10"/>
  <c r="Y2" i="10" s="1"/>
  <c r="Y1" i="8"/>
  <c r="L57" i="1" s="1"/>
  <c r="Y1" i="16"/>
  <c r="L56" i="1" s="1"/>
  <c r="Y1" i="18"/>
  <c r="Y2" i="18" s="1"/>
  <c r="Y1" i="14"/>
  <c r="L54" i="1" s="1"/>
  <c r="Y1" i="11"/>
  <c r="L53" i="1" s="1"/>
  <c r="Y1" i="9"/>
  <c r="L52" i="1" s="1"/>
  <c r="Y1" i="12"/>
  <c r="L51" i="1" s="1"/>
  <c r="Y1" i="6"/>
  <c r="L50" i="1" s="1"/>
  <c r="Y1" i="20"/>
  <c r="L49" i="1" s="1"/>
  <c r="Y1" i="15"/>
  <c r="Y2" i="15" s="1"/>
  <c r="Y1" i="13"/>
  <c r="L47" i="1" s="1"/>
  <c r="Y1" i="5"/>
  <c r="L46" i="1" s="1"/>
  <c r="Y1" i="4"/>
  <c r="L45" i="1" s="1"/>
  <c r="Y1" i="3"/>
  <c r="L44" i="1" s="1"/>
  <c r="K32" i="5"/>
  <c r="K31" i="5"/>
  <c r="K30" i="5"/>
  <c r="K29" i="5"/>
  <c r="K28" i="5"/>
  <c r="K27" i="5"/>
  <c r="K26" i="5"/>
  <c r="K25" i="5"/>
  <c r="K24" i="5"/>
  <c r="K23" i="5"/>
  <c r="K22" i="5"/>
  <c r="K21" i="5"/>
  <c r="K34" i="4"/>
  <c r="K33" i="4"/>
  <c r="K32" i="4"/>
  <c r="K31" i="4"/>
  <c r="K30" i="4"/>
  <c r="K29" i="4"/>
  <c r="K28" i="4"/>
  <c r="K27" i="4"/>
  <c r="K26" i="4"/>
  <c r="K25" i="4"/>
  <c r="K24" i="4"/>
  <c r="K23" i="4"/>
  <c r="K22" i="4"/>
  <c r="K21" i="4"/>
  <c r="K27" i="3"/>
  <c r="K26" i="3"/>
  <c r="K25" i="3"/>
  <c r="K24" i="3"/>
  <c r="K23" i="3"/>
  <c r="K22" i="3"/>
  <c r="K21" i="3"/>
  <c r="K25" i="2"/>
  <c r="K24" i="2"/>
  <c r="K23" i="2"/>
  <c r="K22" i="2"/>
  <c r="K21" i="2"/>
  <c r="C18" i="1" s="1"/>
  <c r="K25" i="7"/>
  <c r="K24" i="7"/>
  <c r="K23" i="7"/>
  <c r="K22" i="7"/>
  <c r="K21" i="7"/>
  <c r="K29" i="10"/>
  <c r="K28" i="10"/>
  <c r="K27" i="10"/>
  <c r="K26" i="10"/>
  <c r="K25" i="10"/>
  <c r="K24" i="10"/>
  <c r="K23" i="10"/>
  <c r="K22" i="10"/>
  <c r="K21" i="10"/>
  <c r="K34" i="17"/>
  <c r="K33" i="17"/>
  <c r="K32" i="17"/>
  <c r="K31" i="17"/>
  <c r="K30" i="17"/>
  <c r="K29" i="17"/>
  <c r="K28" i="17"/>
  <c r="K27" i="17"/>
  <c r="K26" i="17"/>
  <c r="K25" i="17"/>
  <c r="K24" i="17"/>
  <c r="K23" i="17"/>
  <c r="K22" i="17"/>
  <c r="K21" i="17"/>
  <c r="K27" i="8"/>
  <c r="K26" i="8"/>
  <c r="K25" i="8"/>
  <c r="K24" i="8"/>
  <c r="K23" i="8"/>
  <c r="K22" i="8"/>
  <c r="K21" i="8"/>
  <c r="K29" i="16"/>
  <c r="K28" i="16"/>
  <c r="K27" i="16"/>
  <c r="K26" i="16"/>
  <c r="K25" i="16"/>
  <c r="K24" i="16"/>
  <c r="K23" i="16"/>
  <c r="K22" i="16"/>
  <c r="K21" i="16"/>
  <c r="K31" i="18"/>
  <c r="K30" i="18"/>
  <c r="K29" i="18"/>
  <c r="K28" i="18"/>
  <c r="K27" i="18"/>
  <c r="K26" i="18"/>
  <c r="K25" i="18"/>
  <c r="K24" i="18"/>
  <c r="K23" i="18"/>
  <c r="K22" i="18"/>
  <c r="K21" i="18"/>
  <c r="K28" i="14"/>
  <c r="K27" i="14"/>
  <c r="K26" i="14"/>
  <c r="K25" i="14"/>
  <c r="K24" i="14"/>
  <c r="K23" i="14"/>
  <c r="K22" i="14"/>
  <c r="K21" i="14"/>
  <c r="K25" i="11"/>
  <c r="K24" i="11"/>
  <c r="K23" i="11"/>
  <c r="K22" i="11"/>
  <c r="K21" i="11"/>
  <c r="K27" i="9"/>
  <c r="K26" i="9"/>
  <c r="K25" i="9"/>
  <c r="K24" i="9"/>
  <c r="K23" i="9"/>
  <c r="K22" i="9"/>
  <c r="K21" i="9"/>
  <c r="K27" i="12"/>
  <c r="K26" i="12"/>
  <c r="K25" i="12"/>
  <c r="K24" i="12"/>
  <c r="K23" i="12"/>
  <c r="K22" i="12"/>
  <c r="K21" i="12"/>
  <c r="K32" i="6"/>
  <c r="K31" i="6"/>
  <c r="K30" i="6"/>
  <c r="K29" i="6"/>
  <c r="K28" i="6"/>
  <c r="K27" i="6"/>
  <c r="K26" i="6"/>
  <c r="K25" i="6"/>
  <c r="K24" i="6"/>
  <c r="K23" i="6"/>
  <c r="K22" i="6"/>
  <c r="K21" i="6"/>
  <c r="K27" i="20"/>
  <c r="K26" i="20"/>
  <c r="K25" i="20"/>
  <c r="K24" i="20"/>
  <c r="K23" i="20"/>
  <c r="K22" i="20"/>
  <c r="K21" i="20"/>
  <c r="K28" i="15"/>
  <c r="K27" i="15"/>
  <c r="K26" i="15"/>
  <c r="K25" i="15"/>
  <c r="K24" i="15"/>
  <c r="K23" i="15"/>
  <c r="K22" i="15"/>
  <c r="K21" i="15"/>
  <c r="K26" i="13"/>
  <c r="K25" i="13"/>
  <c r="K24" i="13"/>
  <c r="K23" i="13"/>
  <c r="K22" i="13"/>
  <c r="K21" i="13"/>
  <c r="L22" i="7"/>
  <c r="L23" i="7"/>
  <c r="L24" i="7"/>
  <c r="L25" i="7"/>
  <c r="L21" i="7"/>
  <c r="L22" i="10"/>
  <c r="L23" i="10"/>
  <c r="L24" i="10"/>
  <c r="L25" i="10"/>
  <c r="L26" i="10"/>
  <c r="L27" i="10"/>
  <c r="L28" i="10"/>
  <c r="L29" i="10"/>
  <c r="L21" i="10"/>
  <c r="H38" i="17"/>
  <c r="L22" i="17"/>
  <c r="L23" i="17"/>
  <c r="L24" i="17"/>
  <c r="L25" i="17"/>
  <c r="L26" i="17"/>
  <c r="L27" i="17"/>
  <c r="L28" i="17"/>
  <c r="L29" i="17"/>
  <c r="L30" i="17"/>
  <c r="L31" i="17"/>
  <c r="L32" i="17"/>
  <c r="L33" i="17"/>
  <c r="L34" i="17"/>
  <c r="L21" i="17"/>
  <c r="L22" i="8"/>
  <c r="L23" i="8"/>
  <c r="L24" i="8"/>
  <c r="L25" i="8"/>
  <c r="L26" i="8"/>
  <c r="L27" i="8"/>
  <c r="L21" i="8"/>
  <c r="L22" i="16"/>
  <c r="L23" i="16"/>
  <c r="L24" i="16"/>
  <c r="L25" i="16"/>
  <c r="L26" i="16"/>
  <c r="L27" i="16"/>
  <c r="L28" i="16"/>
  <c r="L29" i="16"/>
  <c r="L21" i="16"/>
  <c r="L22" i="18"/>
  <c r="M22" i="18"/>
  <c r="N22" i="18"/>
  <c r="L23" i="18"/>
  <c r="M23" i="18"/>
  <c r="N23" i="18"/>
  <c r="L24" i="18"/>
  <c r="M24" i="18"/>
  <c r="N24" i="18"/>
  <c r="L25" i="18"/>
  <c r="M25" i="18"/>
  <c r="N25" i="18"/>
  <c r="L26" i="18"/>
  <c r="M26" i="18"/>
  <c r="N26" i="18"/>
  <c r="L27" i="18"/>
  <c r="M27" i="18"/>
  <c r="N27" i="18"/>
  <c r="L28" i="18"/>
  <c r="M28" i="18"/>
  <c r="N28" i="18"/>
  <c r="L29" i="18"/>
  <c r="M29" i="18"/>
  <c r="N29" i="18"/>
  <c r="L30" i="18"/>
  <c r="M30" i="18"/>
  <c r="N30" i="18"/>
  <c r="L31" i="18"/>
  <c r="M31" i="18"/>
  <c r="N31" i="18"/>
  <c r="N21" i="18"/>
  <c r="M21" i="18"/>
  <c r="L21" i="18"/>
  <c r="L22" i="14"/>
  <c r="M22" i="14"/>
  <c r="N22" i="14"/>
  <c r="L23" i="14"/>
  <c r="M23" i="14"/>
  <c r="N23" i="14"/>
  <c r="L24" i="14"/>
  <c r="M24" i="14"/>
  <c r="N24" i="14"/>
  <c r="L25" i="14"/>
  <c r="M25" i="14"/>
  <c r="N25" i="14"/>
  <c r="L26" i="14"/>
  <c r="M26" i="14"/>
  <c r="N26" i="14"/>
  <c r="L27" i="14"/>
  <c r="M27" i="14"/>
  <c r="N27" i="14"/>
  <c r="L28" i="14"/>
  <c r="M28" i="14"/>
  <c r="N28" i="14"/>
  <c r="N21" i="14"/>
  <c r="M21" i="14"/>
  <c r="L21" i="14"/>
  <c r="L22" i="11"/>
  <c r="M22" i="11"/>
  <c r="N22" i="11"/>
  <c r="L23" i="11"/>
  <c r="M23" i="11"/>
  <c r="N23" i="11"/>
  <c r="L24" i="11"/>
  <c r="M24" i="11"/>
  <c r="N24" i="11"/>
  <c r="L25" i="11"/>
  <c r="M25" i="11"/>
  <c r="N25" i="11"/>
  <c r="N21" i="11"/>
  <c r="M21" i="11"/>
  <c r="L21" i="11"/>
  <c r="L22" i="9"/>
  <c r="M22" i="9"/>
  <c r="N22" i="9"/>
  <c r="L23" i="9"/>
  <c r="M23" i="9"/>
  <c r="N23" i="9"/>
  <c r="L24" i="9"/>
  <c r="M24" i="9"/>
  <c r="N24" i="9"/>
  <c r="L25" i="9"/>
  <c r="M25" i="9"/>
  <c r="N25" i="9"/>
  <c r="L26" i="9"/>
  <c r="M26" i="9"/>
  <c r="N26" i="9"/>
  <c r="L27" i="9"/>
  <c r="M27" i="9"/>
  <c r="N27" i="9"/>
  <c r="N21" i="9"/>
  <c r="M21" i="9"/>
  <c r="L21" i="9"/>
  <c r="L22" i="12"/>
  <c r="M22" i="12"/>
  <c r="N22" i="12"/>
  <c r="L23" i="12"/>
  <c r="M23" i="12"/>
  <c r="N23" i="12"/>
  <c r="L24" i="12"/>
  <c r="M24" i="12"/>
  <c r="N24" i="12"/>
  <c r="L25" i="12"/>
  <c r="M25" i="12"/>
  <c r="N25" i="12"/>
  <c r="L26" i="12"/>
  <c r="M26" i="12"/>
  <c r="N26" i="12"/>
  <c r="L27" i="12"/>
  <c r="M27" i="12"/>
  <c r="N27" i="12"/>
  <c r="N21" i="12"/>
  <c r="M21" i="12"/>
  <c r="L21" i="12"/>
  <c r="L22" i="6"/>
  <c r="M22" i="6"/>
  <c r="N22" i="6"/>
  <c r="L23" i="6"/>
  <c r="M23" i="6"/>
  <c r="N23" i="6"/>
  <c r="L24" i="6"/>
  <c r="M24" i="6"/>
  <c r="N24" i="6"/>
  <c r="L25" i="6"/>
  <c r="M25" i="6"/>
  <c r="N25" i="6"/>
  <c r="L26" i="6"/>
  <c r="M26" i="6"/>
  <c r="N26" i="6"/>
  <c r="L27" i="6"/>
  <c r="M27" i="6"/>
  <c r="N27" i="6"/>
  <c r="L28" i="6"/>
  <c r="M28" i="6"/>
  <c r="N28" i="6"/>
  <c r="L29" i="6"/>
  <c r="M29" i="6"/>
  <c r="N29" i="6"/>
  <c r="L30" i="6"/>
  <c r="M30" i="6"/>
  <c r="N30" i="6"/>
  <c r="L31" i="6"/>
  <c r="M31" i="6"/>
  <c r="N31" i="6"/>
  <c r="L32" i="6"/>
  <c r="M32" i="6"/>
  <c r="N32" i="6"/>
  <c r="N21" i="6"/>
  <c r="M21" i="6"/>
  <c r="L21" i="6"/>
  <c r="L22" i="20"/>
  <c r="M22" i="20"/>
  <c r="N22" i="20"/>
  <c r="L23" i="20"/>
  <c r="M23" i="20"/>
  <c r="N23" i="20"/>
  <c r="L24" i="20"/>
  <c r="M24" i="20"/>
  <c r="N24" i="20"/>
  <c r="L25" i="20"/>
  <c r="M25" i="20"/>
  <c r="N25" i="20"/>
  <c r="L26" i="20"/>
  <c r="M26" i="20"/>
  <c r="N26" i="20"/>
  <c r="L27" i="20"/>
  <c r="M27" i="20"/>
  <c r="N27" i="20"/>
  <c r="N21" i="20"/>
  <c r="M21" i="20"/>
  <c r="L21" i="20"/>
  <c r="L22" i="15"/>
  <c r="M22" i="15"/>
  <c r="N22" i="15"/>
  <c r="L23" i="15"/>
  <c r="M23" i="15"/>
  <c r="N23" i="15"/>
  <c r="L24" i="15"/>
  <c r="M24" i="15"/>
  <c r="N24" i="15"/>
  <c r="L25" i="15"/>
  <c r="M25" i="15"/>
  <c r="N25" i="15"/>
  <c r="L26" i="15"/>
  <c r="M26" i="15"/>
  <c r="N26" i="15"/>
  <c r="L27" i="15"/>
  <c r="M27" i="15"/>
  <c r="N27" i="15"/>
  <c r="L28" i="15"/>
  <c r="M28" i="15"/>
  <c r="N28" i="15"/>
  <c r="N21" i="15"/>
  <c r="M21" i="15"/>
  <c r="L21" i="15"/>
  <c r="L22" i="13"/>
  <c r="M22" i="13"/>
  <c r="N22" i="13"/>
  <c r="L23" i="13"/>
  <c r="M23" i="13"/>
  <c r="N23" i="13"/>
  <c r="L24" i="13"/>
  <c r="M24" i="13"/>
  <c r="N24" i="13"/>
  <c r="L25" i="13"/>
  <c r="M25" i="13"/>
  <c r="N25" i="13"/>
  <c r="L26" i="13"/>
  <c r="M26" i="13"/>
  <c r="N26" i="13"/>
  <c r="N21" i="13"/>
  <c r="M21" i="13"/>
  <c r="L21" i="13"/>
  <c r="L22" i="5"/>
  <c r="M22" i="5"/>
  <c r="N22" i="5"/>
  <c r="L23" i="5"/>
  <c r="M23" i="5"/>
  <c r="N23" i="5"/>
  <c r="L24" i="5"/>
  <c r="M24" i="5"/>
  <c r="N24" i="5"/>
  <c r="L25" i="5"/>
  <c r="M25" i="5"/>
  <c r="N25" i="5"/>
  <c r="L26" i="5"/>
  <c r="M26" i="5"/>
  <c r="N26" i="5"/>
  <c r="L27" i="5"/>
  <c r="M27" i="5"/>
  <c r="N27" i="5"/>
  <c r="L28" i="5"/>
  <c r="M28" i="5"/>
  <c r="N28" i="5"/>
  <c r="L29" i="5"/>
  <c r="M29" i="5"/>
  <c r="N29" i="5"/>
  <c r="L30" i="5"/>
  <c r="M30" i="5"/>
  <c r="N30" i="5"/>
  <c r="L31" i="5"/>
  <c r="M31" i="5"/>
  <c r="N31" i="5"/>
  <c r="L32" i="5"/>
  <c r="M32" i="5"/>
  <c r="N32" i="5"/>
  <c r="N21" i="5"/>
  <c r="M21" i="5"/>
  <c r="L21" i="5"/>
  <c r="L22" i="4"/>
  <c r="M22" i="4"/>
  <c r="N22" i="4"/>
  <c r="L23" i="4"/>
  <c r="M23" i="4"/>
  <c r="N23" i="4"/>
  <c r="L24" i="4"/>
  <c r="M24" i="4"/>
  <c r="N24" i="4"/>
  <c r="L25" i="4"/>
  <c r="M25" i="4"/>
  <c r="N25" i="4"/>
  <c r="L26" i="4"/>
  <c r="M26" i="4"/>
  <c r="N26" i="4"/>
  <c r="L27" i="4"/>
  <c r="M27" i="4"/>
  <c r="N27" i="4"/>
  <c r="L28" i="4"/>
  <c r="M28" i="4"/>
  <c r="N28" i="4"/>
  <c r="L29" i="4"/>
  <c r="M29" i="4"/>
  <c r="N29" i="4"/>
  <c r="L30" i="4"/>
  <c r="M30" i="4"/>
  <c r="N30" i="4"/>
  <c r="L31" i="4"/>
  <c r="M31" i="4"/>
  <c r="N31" i="4"/>
  <c r="L32" i="4"/>
  <c r="M32" i="4"/>
  <c r="N32" i="4"/>
  <c r="L33" i="4"/>
  <c r="M33" i="4"/>
  <c r="N33" i="4"/>
  <c r="L34" i="4"/>
  <c r="M34" i="4"/>
  <c r="N34" i="4"/>
  <c r="N21" i="4"/>
  <c r="M21" i="4"/>
  <c r="L21" i="4"/>
  <c r="L22" i="3"/>
  <c r="M22" i="3"/>
  <c r="N22" i="3"/>
  <c r="L23" i="3"/>
  <c r="M23" i="3"/>
  <c r="N23" i="3"/>
  <c r="L24" i="3"/>
  <c r="M24" i="3"/>
  <c r="N24" i="3"/>
  <c r="L25" i="3"/>
  <c r="M25" i="3"/>
  <c r="N25" i="3"/>
  <c r="L26" i="3"/>
  <c r="M26" i="3"/>
  <c r="N26" i="3"/>
  <c r="L27" i="3"/>
  <c r="M27" i="3"/>
  <c r="N27" i="3"/>
  <c r="N21" i="3"/>
  <c r="M21" i="3"/>
  <c r="L21" i="3"/>
  <c r="N22" i="2"/>
  <c r="M22" i="2"/>
  <c r="M23" i="2"/>
  <c r="M24" i="2"/>
  <c r="M25" i="2"/>
  <c r="M21" i="2"/>
  <c r="L22" i="2"/>
  <c r="L23" i="2"/>
  <c r="L24" i="2"/>
  <c r="L25" i="2"/>
  <c r="L21" i="2"/>
  <c r="N25" i="2"/>
  <c r="N24" i="2"/>
  <c r="N23" i="2"/>
  <c r="N21" i="2"/>
  <c r="Y2" i="7" l="1"/>
  <c r="E5" i="7" s="1"/>
  <c r="E5" i="10"/>
  <c r="Y3" i="10"/>
  <c r="E7" i="10" s="1"/>
  <c r="L59" i="1"/>
  <c r="Y2" i="17"/>
  <c r="Y2" i="8"/>
  <c r="E5" i="18"/>
  <c r="Y3" i="18"/>
  <c r="E7" i="18" s="1"/>
  <c r="Y2" i="11"/>
  <c r="Y2" i="9"/>
  <c r="Y2" i="12"/>
  <c r="Y2" i="6"/>
  <c r="Y2" i="20"/>
  <c r="E5" i="15"/>
  <c r="Y3" i="15"/>
  <c r="E7" i="15" s="1"/>
  <c r="L48" i="1"/>
  <c r="Y2" i="13"/>
  <c r="Y2" i="5"/>
  <c r="Y2" i="4"/>
  <c r="Y2" i="3"/>
  <c r="E5" i="2"/>
  <c r="Y3" i="2"/>
  <c r="E7" i="2" s="1"/>
  <c r="Y2" i="16"/>
  <c r="Y2" i="14"/>
  <c r="L43" i="1"/>
  <c r="C19" i="1"/>
  <c r="C21" i="1"/>
  <c r="C20" i="1"/>
  <c r="H39" i="17"/>
  <c r="Y3" i="7" l="1"/>
  <c r="E7" i="7" s="1"/>
  <c r="E5" i="17"/>
  <c r="Y3" i="17"/>
  <c r="E7" i="17" s="1"/>
  <c r="E5" i="8"/>
  <c r="Y3" i="8"/>
  <c r="E7" i="8" s="1"/>
  <c r="Y3" i="11"/>
  <c r="E7" i="11" s="1"/>
  <c r="E5" i="11"/>
  <c r="E5" i="9"/>
  <c r="Y3" i="9"/>
  <c r="E7" i="9" s="1"/>
  <c r="E5" i="12"/>
  <c r="Y3" i="12"/>
  <c r="E7" i="12" s="1"/>
  <c r="E5" i="6"/>
  <c r="Y3" i="6"/>
  <c r="E7" i="6" s="1"/>
  <c r="E5" i="20"/>
  <c r="Y3" i="20"/>
  <c r="E7" i="20" s="1"/>
  <c r="E5" i="13"/>
  <c r="Y3" i="13"/>
  <c r="E7" i="13" s="1"/>
  <c r="E5" i="5"/>
  <c r="Y3" i="5"/>
  <c r="E7" i="5" s="1"/>
  <c r="Y3" i="4"/>
  <c r="E5" i="3"/>
  <c r="Y3" i="3"/>
  <c r="E7" i="3" s="1"/>
  <c r="E5" i="16"/>
  <c r="Y3" i="16"/>
  <c r="E7" i="16" s="1"/>
  <c r="E5" i="14"/>
  <c r="Y3" i="14"/>
  <c r="E7" i="14" s="1"/>
  <c r="G35" i="14"/>
  <c r="G34" i="8"/>
  <c r="G35" i="10"/>
  <c r="G34" i="10"/>
  <c r="G36" i="10"/>
  <c r="H32" i="7" l="1"/>
  <c r="H36" i="10"/>
  <c r="H35" i="10"/>
  <c r="H34" i="10"/>
  <c r="H41" i="17"/>
  <c r="H34" i="8"/>
  <c r="G32" i="3" l="1"/>
  <c r="H32" i="3" s="1"/>
  <c r="G31" i="3"/>
  <c r="H31" i="3" s="1"/>
  <c r="G29" i="3"/>
  <c r="G37" i="5"/>
  <c r="H37" i="5" s="1"/>
  <c r="G36" i="18"/>
  <c r="H36" i="18" s="1"/>
  <c r="G36" i="5"/>
  <c r="H36" i="5" s="1"/>
  <c r="G32" i="14"/>
  <c r="H32" i="14" s="1"/>
  <c r="G32" i="11"/>
  <c r="G30" i="8"/>
  <c r="S34" i="1" s="1"/>
  <c r="G34" i="2"/>
  <c r="G30" i="15"/>
  <c r="G31" i="10"/>
  <c r="H31" i="10" s="1"/>
  <c r="G32" i="10"/>
  <c r="H32" i="10" s="1"/>
  <c r="H30" i="7"/>
  <c r="H29" i="7"/>
  <c r="G36" i="8" l="1"/>
  <c r="H36" i="8" s="1"/>
  <c r="G32" i="16"/>
  <c r="S33" i="1" s="1"/>
  <c r="G31" i="16"/>
  <c r="H31" i="16" s="1"/>
  <c r="G33" i="18"/>
  <c r="H33" i="18" s="1"/>
  <c r="G30" i="9"/>
  <c r="H30" i="9" s="1"/>
  <c r="G31" i="12"/>
  <c r="H31" i="12" s="1"/>
  <c r="G33" i="15"/>
  <c r="H33" i="15" s="1"/>
  <c r="G29" i="13"/>
  <c r="S24" i="1" s="1"/>
  <c r="G28" i="13"/>
  <c r="H28" i="13" s="1"/>
  <c r="G31" i="13"/>
  <c r="H31" i="13" s="1"/>
  <c r="G35" i="15"/>
  <c r="H35" i="15" s="1"/>
  <c r="G36" i="15"/>
  <c r="H36" i="15" s="1"/>
  <c r="G37" i="15"/>
  <c r="H37" i="15" s="1"/>
  <c r="G39" i="18"/>
  <c r="H39" i="18" s="1"/>
  <c r="G40" i="18"/>
  <c r="H40" i="18" s="1"/>
  <c r="G28" i="11"/>
  <c r="H28" i="11" s="1"/>
  <c r="G27" i="7"/>
  <c r="H27" i="7" s="1"/>
  <c r="G36" i="17"/>
  <c r="G33" i="2"/>
  <c r="H33" i="2" s="1"/>
  <c r="G32" i="2"/>
  <c r="H32" i="2" s="1"/>
  <c r="G35" i="8"/>
  <c r="H35" i="8" s="1"/>
  <c r="G39" i="6"/>
  <c r="H39" i="6" s="1"/>
  <c r="G40" i="6"/>
  <c r="H40" i="6" s="1"/>
  <c r="G41" i="6"/>
  <c r="H41" i="6" s="1"/>
  <c r="G29" i="8"/>
  <c r="H29" i="8" s="1"/>
  <c r="H30" i="8"/>
  <c r="G31" i="9"/>
  <c r="H31" i="9" s="1"/>
  <c r="G36" i="16"/>
  <c r="H36" i="16" s="1"/>
  <c r="G37" i="16"/>
  <c r="H37" i="16" s="1"/>
  <c r="G38" i="16"/>
  <c r="H38" i="16" s="1"/>
  <c r="G37" i="4"/>
  <c r="S22" i="1" s="1"/>
  <c r="G42" i="4"/>
  <c r="H42" i="4" s="1"/>
  <c r="G41" i="4"/>
  <c r="H41" i="4" s="1"/>
  <c r="G43" i="4"/>
  <c r="H43" i="4" s="1"/>
  <c r="G34" i="12"/>
  <c r="H34" i="12" s="1"/>
  <c r="G35" i="12"/>
  <c r="H35" i="12" s="1"/>
  <c r="G36" i="12"/>
  <c r="H36" i="12" s="1"/>
  <c r="G34" i="6"/>
  <c r="H34" i="6" s="1"/>
  <c r="G29" i="12"/>
  <c r="H29" i="12" s="1"/>
  <c r="G40" i="5"/>
  <c r="H40" i="5" s="1"/>
  <c r="G39" i="5"/>
  <c r="H39" i="5" s="1"/>
  <c r="G41" i="5"/>
  <c r="H41" i="5" s="1"/>
  <c r="G34" i="7"/>
  <c r="H34" i="7" s="1"/>
  <c r="G33" i="7"/>
  <c r="H33" i="7" s="1"/>
  <c r="G36" i="14"/>
  <c r="H36" i="14" s="1"/>
  <c r="G34" i="5"/>
  <c r="H34" i="5" s="1"/>
  <c r="G34" i="13"/>
  <c r="H34" i="13" s="1"/>
  <c r="G35" i="13"/>
  <c r="H35" i="13" s="1"/>
  <c r="G33" i="13"/>
  <c r="H33" i="13" s="1"/>
  <c r="H32" i="11"/>
  <c r="G35" i="6"/>
  <c r="S27" i="1" s="1"/>
  <c r="G34" i="20"/>
  <c r="H34" i="20" s="1"/>
  <c r="G42" i="17"/>
  <c r="H42" i="17" s="1"/>
  <c r="G43" i="17"/>
  <c r="H43" i="17" s="1"/>
  <c r="G35" i="18"/>
  <c r="H35" i="18" s="1"/>
  <c r="G30" i="13"/>
  <c r="H30" i="13" s="1"/>
  <c r="G30" i="2"/>
  <c r="H30" i="2" s="1"/>
  <c r="G34" i="3"/>
  <c r="H34" i="3" s="1"/>
  <c r="G35" i="3"/>
  <c r="H35" i="3" s="1"/>
  <c r="G29" i="11"/>
  <c r="H29" i="11" s="1"/>
  <c r="G32" i="12"/>
  <c r="H32" i="12" s="1"/>
  <c r="G29" i="9"/>
  <c r="H29" i="9" s="1"/>
  <c r="G32" i="9"/>
  <c r="H32" i="9" s="1"/>
  <c r="G34" i="9"/>
  <c r="G35" i="9"/>
  <c r="G36" i="9"/>
  <c r="H32" i="8"/>
  <c r="H34" i="16"/>
  <c r="G33" i="14"/>
  <c r="H33" i="14" s="1"/>
  <c r="G32" i="20"/>
  <c r="H32" i="20" s="1"/>
  <c r="G38" i="4"/>
  <c r="H38" i="4" s="1"/>
  <c r="G39" i="4"/>
  <c r="H39" i="4" s="1"/>
  <c r="G37" i="14"/>
  <c r="H37" i="14" s="1"/>
  <c r="H35" i="14"/>
  <c r="G30" i="14"/>
  <c r="H30" i="14" s="1"/>
  <c r="G31" i="14"/>
  <c r="H31" i="14" s="1"/>
  <c r="G34" i="11"/>
  <c r="H34" i="11" s="1"/>
  <c r="G33" i="11"/>
  <c r="H33" i="11" s="1"/>
  <c r="G27" i="11"/>
  <c r="G30" i="11"/>
  <c r="H30" i="11" s="1"/>
  <c r="G36" i="20"/>
  <c r="H36" i="20" s="1"/>
  <c r="G35" i="20"/>
  <c r="H35" i="20" s="1"/>
  <c r="G31" i="20"/>
  <c r="H31" i="20" s="1"/>
  <c r="C22" i="1"/>
  <c r="G30" i="20"/>
  <c r="G29" i="20"/>
  <c r="H29" i="20" s="1"/>
  <c r="G36" i="3"/>
  <c r="H36" i="3" s="1"/>
  <c r="G30" i="3"/>
  <c r="G33" i="3" s="1"/>
  <c r="G37" i="6"/>
  <c r="H37" i="6" s="1"/>
  <c r="G27" i="2"/>
  <c r="H27" i="2" s="1"/>
  <c r="H30" i="15"/>
  <c r="H29" i="3"/>
  <c r="G28" i="2"/>
  <c r="S20" i="1" s="1"/>
  <c r="G34" i="18"/>
  <c r="H31" i="8"/>
  <c r="H33" i="16"/>
  <c r="G36" i="6"/>
  <c r="H36" i="6" s="1"/>
  <c r="G32" i="15"/>
  <c r="H32" i="15" s="1"/>
  <c r="G29" i="2"/>
  <c r="H29" i="2" s="1"/>
  <c r="G35" i="5"/>
  <c r="G28" i="7"/>
  <c r="G31" i="15"/>
  <c r="G37" i="17"/>
  <c r="G30" i="12"/>
  <c r="G33" i="10"/>
  <c r="G36" i="4"/>
  <c r="S36" i="1"/>
  <c r="S31" i="1" l="1"/>
  <c r="H32" i="16"/>
  <c r="S29" i="1"/>
  <c r="H29" i="13"/>
  <c r="H37" i="4"/>
  <c r="G31" i="7"/>
  <c r="H36" i="17"/>
  <c r="G40" i="17"/>
  <c r="G37" i="18"/>
  <c r="G33" i="12"/>
  <c r="H35" i="6"/>
  <c r="G38" i="5"/>
  <c r="S30" i="1"/>
  <c r="G32" i="13"/>
  <c r="G33" i="9"/>
  <c r="S16" i="1"/>
  <c r="J4" i="1" s="1"/>
  <c r="H34" i="9"/>
  <c r="S18" i="1"/>
  <c r="P4" i="1" s="1"/>
  <c r="H36" i="9"/>
  <c r="S17" i="1"/>
  <c r="M4" i="1" s="1"/>
  <c r="H35" i="9"/>
  <c r="G31" i="11"/>
  <c r="G33" i="20"/>
  <c r="H33" i="20" s="1"/>
  <c r="G33" i="8"/>
  <c r="H33" i="8" s="1"/>
  <c r="G34" i="14"/>
  <c r="H27" i="11"/>
  <c r="G38" i="6"/>
  <c r="H38" i="6" s="1"/>
  <c r="S26" i="1"/>
  <c r="H30" i="20"/>
  <c r="S21" i="1"/>
  <c r="H30" i="3"/>
  <c r="H34" i="2"/>
  <c r="C24" i="1"/>
  <c r="S25" i="1"/>
  <c r="H31" i="15"/>
  <c r="H28" i="2"/>
  <c r="G31" i="2"/>
  <c r="G35" i="16"/>
  <c r="S37" i="1"/>
  <c r="H28" i="7"/>
  <c r="G40" i="4"/>
  <c r="H36" i="4"/>
  <c r="H30" i="12"/>
  <c r="S28" i="1"/>
  <c r="H33" i="3"/>
  <c r="H33" i="10"/>
  <c r="S35" i="1"/>
  <c r="H37" i="17"/>
  <c r="H35" i="5"/>
  <c r="S23" i="1"/>
  <c r="S32" i="1"/>
  <c r="H34" i="18"/>
  <c r="G34" i="15"/>
  <c r="H31" i="7" l="1"/>
  <c r="R14" i="1"/>
  <c r="R13" i="1"/>
  <c r="H37" i="18"/>
  <c r="H33" i="12"/>
  <c r="H40" i="17"/>
  <c r="H31" i="11"/>
  <c r="H33" i="9"/>
  <c r="H38" i="5"/>
  <c r="R5" i="1"/>
  <c r="H32" i="13"/>
  <c r="R9" i="1"/>
  <c r="R6" i="1"/>
  <c r="R11" i="1"/>
  <c r="R4" i="1"/>
  <c r="R12" i="1"/>
  <c r="R8" i="1"/>
  <c r="R10" i="1"/>
  <c r="R7" i="1"/>
  <c r="S13" i="1"/>
  <c r="S9" i="1"/>
  <c r="S5" i="1"/>
  <c r="S12" i="1"/>
  <c r="S8" i="1"/>
  <c r="S4" i="1"/>
  <c r="S11" i="1"/>
  <c r="S7" i="1"/>
  <c r="S14" i="1"/>
  <c r="S10" i="1"/>
  <c r="S6" i="1"/>
  <c r="H34" i="14"/>
  <c r="H40" i="4"/>
  <c r="H31" i="2"/>
  <c r="H35" i="16"/>
  <c r="H34" i="15"/>
</calcChain>
</file>

<file path=xl/sharedStrings.xml><?xml version="1.0" encoding="utf-8"?>
<sst xmlns="http://schemas.openxmlformats.org/spreadsheetml/2006/main" count="1275" uniqueCount="588">
  <si>
    <t>Contrôles CIS V8</t>
  </si>
  <si>
    <t>Scores par Groupe d'implémentation</t>
  </si>
  <si>
    <t>Groupe #1</t>
  </si>
  <si>
    <t>Groupe #2</t>
  </si>
  <si>
    <t>Groupe #3</t>
  </si>
  <si>
    <t>Group #1</t>
  </si>
  <si>
    <t>Niveau de maturité</t>
  </si>
  <si>
    <t>Description</t>
  </si>
  <si>
    <t>Score</t>
  </si>
  <si>
    <t>Group #2</t>
  </si>
  <si>
    <t>Premier niveau</t>
  </si>
  <si>
    <t>Politiques formalisées et approuvées</t>
  </si>
  <si>
    <t>Group #3</t>
  </si>
  <si>
    <t>Deuxième niveau</t>
  </si>
  <si>
    <t>Contrôles 1 à 6 Implémentés</t>
  </si>
  <si>
    <t>Troisième niveau</t>
  </si>
  <si>
    <t>Tous les contrôles implémentés</t>
  </si>
  <si>
    <t>CSC #1</t>
  </si>
  <si>
    <t>Quatrième niveau</t>
  </si>
  <si>
    <t>Tous les contrôles automatisés</t>
  </si>
  <si>
    <t>CSC #2</t>
  </si>
  <si>
    <t>Cinquième niveau</t>
  </si>
  <si>
    <t>Tous les contrôles rapportés</t>
  </si>
  <si>
    <t>CSC #3</t>
  </si>
  <si>
    <t>CSC #4</t>
  </si>
  <si>
    <t>Note de maturité*</t>
  </si>
  <si>
    <t>CSC #5</t>
  </si>
  <si>
    <t>*La notation est sur une échelle de 0 à 5.</t>
  </si>
  <si>
    <t>CSC #6</t>
  </si>
  <si>
    <t>CSC #7</t>
  </si>
  <si>
    <t>CSC #8</t>
  </si>
  <si>
    <t>CSC #9</t>
  </si>
  <si>
    <t>CSC #10</t>
  </si>
  <si>
    <t>CSC #11</t>
  </si>
  <si>
    <t>CSC #12</t>
  </si>
  <si>
    <t>CSC #13</t>
  </si>
  <si>
    <t>CSC #14</t>
  </si>
  <si>
    <t>CSC #15</t>
  </si>
  <si>
    <t>CSC #16</t>
  </si>
  <si>
    <t>CSC #17</t>
  </si>
  <si>
    <t>CSC #18</t>
  </si>
  <si>
    <t>Contrôles</t>
  </si>
  <si>
    <t>Niveau de conformité</t>
  </si>
  <si>
    <t>Contôle CIS #1: Inventaire et Contrôle des Actifs de l'Entreprise</t>
  </si>
  <si>
    <t>Conforme</t>
  </si>
  <si>
    <t>Non conforme</t>
  </si>
  <si>
    <t>ID</t>
  </si>
  <si>
    <t>Fonction de sécurité</t>
  </si>
  <si>
    <t xml:space="preserve">Groupes d'Implémentation </t>
  </si>
  <si>
    <t>Titre</t>
  </si>
  <si>
    <t>Politique définie</t>
  </si>
  <si>
    <t>Contrôle implémenté</t>
  </si>
  <si>
    <t>Contrôle automatisé</t>
  </si>
  <si>
    <t>Contrôle rapporté</t>
  </si>
  <si>
    <t>Commentaires / Outils utilisés</t>
  </si>
  <si>
    <t>Contrôle rapporté à la direction</t>
  </si>
  <si>
    <t>1.1</t>
  </si>
  <si>
    <t>- Établir et maintenir un inventaire précis, détaillé et à jour de l'ensemble des actifs de l'entreprise ayant le potentiel de stocker ou de traiter des données, incluant : les dispositifs utilisateurs finaux (y compris portables et mobiles), les dispositifs réseau, les dispositifs non-informatiques/IdO, et les serveurs.
- S'assurer que l'inventaire enregistre l'adresse réseau (si statique), l'adresse matérielle, le nom de la machine, le propriétaire de l'actif de l'entreprise, le département pour chaque actif, et si l'actif a été approuvé pour se connecter au réseau.
- Pour les dispositifs mobiles utilisateurs finaux, des outils de gestion des appareils mobiles (MDM) peuvent soutenir ce processus, le cas échéant.
- Cet inventaire inclut les actifs connectés à l'infrastructure physiquement, virtuellement, à distance, et ceux dans les environnements cloud. 
- De plus, il inclut les actifs qui sont régulièrement connectés à l'infrastructure réseau de l'entreprise, même s'ils ne sont pas sous le contrôle de l'entreprise. 
- Examiner et mettre à jour l'inventaire de tous les actifs de l'entreprise tous les six mois, ou plus fréquemment.</t>
  </si>
  <si>
    <t>Identifier</t>
  </si>
  <si>
    <t>1,2,3</t>
  </si>
  <si>
    <t>Établir et Maintenir un Inventaire Détaillé des Actifs de l'Entreprise</t>
  </si>
  <si>
    <t>politique formalisée et approuvée</t>
  </si>
  <si>
    <t>Implémentation partielle de la politique</t>
  </si>
  <si>
    <t>Automatisé sur certains systèmes</t>
  </si>
  <si>
    <t>Rapporté sur certains systèmes</t>
  </si>
  <si>
    <t>1.2</t>
  </si>
  <si>
    <t>Assurer qu'un processus existe pour traiter les actifs non autorisés sur une base hebdomadaire. L'entreprise peut choisir de retirer l'actif du réseau, de refuser la connexion distante de l'actif au réseau, ou de mettre l'actif en quarantaine.</t>
  </si>
  <si>
    <t>Répondre</t>
  </si>
  <si>
    <t>Adressez-vous aux Actifs Non Autorisés</t>
  </si>
  <si>
    <t>Implémenté sur tous les systèmes</t>
  </si>
  <si>
    <t>Automatisé sur tous les systèmes</t>
  </si>
  <si>
    <t>Rapporté sur tous systèmes</t>
  </si>
  <si>
    <t>1.3</t>
  </si>
  <si>
    <t>Utiliser un outil de découverte actif pour identifier les actifs connectés au réseau de l'entreprise. Configurer l'outil de découverte actif pour s'exécuter quotidiennement, ou plus fréquemment.</t>
  </si>
  <si>
    <t>Détecter</t>
  </si>
  <si>
    <t>2,3</t>
  </si>
  <si>
    <t>Utilisez un Outil de Découverte Active</t>
  </si>
  <si>
    <t>Implémenté sur la plupart des systèmes</t>
  </si>
  <si>
    <t>Automatisé sur la plupart des systèmes</t>
  </si>
  <si>
    <t>Rapporté sur la plupart des systèmes</t>
  </si>
  <si>
    <t>1.4</t>
  </si>
  <si>
    <t>Utiliser la journalisation DHCP sur tous les serveurs DHCP ou les outils de gestion des adresses IP pour mettre à jour l'inventaire des actifs de l'entreprise. Examiner et utiliser les journaux pour mettre à jour l'inventaire des actifs de l'entreprise chaque semaine, ou plus fréquemment.</t>
  </si>
  <si>
    <t xml:space="preserve">Utilisez les Journaux DHCP (Dynamic Host Configuration Protocol) pour Mettre à Jour l'Inventaire Détaillé des Actifs de l'Entreprise </t>
  </si>
  <si>
    <t>1.5</t>
  </si>
  <si>
    <t>Utiliser un outil de découverte passif pour identifier les actifs connectés au réseau de l'entreprise. Examiner et utiliser les analyses pour mettre à jour l'inventaire des actifs de l'entreprise au moins chaque semaine, ou plus fréquemment.</t>
  </si>
  <si>
    <t>Utilisez un Outil de Découverte Passive des Actifs</t>
  </si>
  <si>
    <t>All Policies Approved:</t>
  </si>
  <si>
    <t>All Controls Implemented:</t>
  </si>
  <si>
    <t>All Controls Automated:</t>
  </si>
  <si>
    <t>All Controls Reported:</t>
  </si>
  <si>
    <t>Total Percentage Complete:</t>
  </si>
  <si>
    <t>Implementation Group #1 Complete:</t>
  </si>
  <si>
    <t>Implementation Group #2 Complete:</t>
  </si>
  <si>
    <t>Implementation Group #3 Complete:</t>
  </si>
  <si>
    <t>Contôle CIS #2 : Inventaire et Contrôle des Actifs Logiciels</t>
  </si>
  <si>
    <t>Commentaire / Outils utiliser</t>
  </si>
  <si>
    <t>2.1</t>
  </si>
  <si>
    <t>- Établir et maintenir un Inventaire détaillé de tous les logiciels sous Licence installés sur les actifs de l'entreprise. 
- L'inventaire des logiciels doit documenter le titre, l'éditeur, la date d'installation/utilisation initiale, et l'objectif commercial pour chaque entrée ; lorsque cela est approprié, inclure l'URL, les app stores, les versions, le mécanisme de déploiement, et la date de désactivation. 
- Examiner et mettre à jour l'inventaire des logiciels tous les six mois, ou plus fréquemment.</t>
  </si>
  <si>
    <t xml:space="preserve">Établir et Maintenir un Inventaire Logiciel </t>
  </si>
  <si>
    <t>Implémenté sur certains systèmes</t>
  </si>
  <si>
    <t>2.2</t>
  </si>
  <si>
    <t>- S'assurer que seuls les logiciels actuellement pris en charge sont désignés comme autorisés dans l'inventaire des logiciels pour les actifs de l'entreprise. Si un logiciel n'est pas pris en charge mais est nécessaire pour la réalisation de la mission de l'entreprise, documenter une exception détaillant les contrôles d'atténuation et l'acceptation du risque résiduel. 
- Pour tout logiciel non pris en charge sans documentation d'exception, le désigner comme non autorisé. 
- Examiner la liste des logiciels pour vérifier la prise en charge du logiciel au moins chaque mois, ou plus fréquemment.</t>
  </si>
  <si>
    <t xml:space="preserve">Assurez-vous que les Logiciels Autorisés sont Actuellement Pris en Charge </t>
  </si>
  <si>
    <t>Automatisation partielle de la politique</t>
  </si>
  <si>
    <t>Rapport partiel de la politique</t>
  </si>
  <si>
    <t>2.3</t>
  </si>
  <si>
    <t>S'assurer que les logiciels non autorisés sont soit retirés de l'utilisation sur les actifs de l'entreprise, soit bénéficient d'une exception documentée. Examiner mensuellement, ou plus fréquemment.</t>
  </si>
  <si>
    <t xml:space="preserve">Adressez-vous aux Logiciels Non Autorisés </t>
  </si>
  <si>
    <t>2.4</t>
  </si>
  <si>
    <t>Utiliser des outils d'inventaire logiciel, lorsque possible, dans toute l'entreprise pour automatiser la découverte et la documentation des logiciels installés.</t>
  </si>
  <si>
    <t xml:space="preserve">Utilisez des Outils Automatisés d'Inventaire Logiciel </t>
  </si>
  <si>
    <t>2.5</t>
  </si>
  <si>
    <t>Utiliser des contrôles techniques, tels que l'autorisation d'applications, pour s'assurer que seul le logiciel autorisé peut s'exécuter ou être accédé. Réévaluer tous les six mois, ou plus fréquemment.</t>
  </si>
  <si>
    <t>Protéger</t>
  </si>
  <si>
    <t xml:space="preserve">Liste Blanche des Logiciels Autorisés </t>
  </si>
  <si>
    <t>Non implémenté</t>
  </si>
  <si>
    <t>Non automatisé</t>
  </si>
  <si>
    <t>Non rapporté</t>
  </si>
  <si>
    <t>2.6</t>
  </si>
  <si>
    <t>Utiliser des contrôles techniques pour s'assurer que seuls les bibliothèques logicielles autorisées, telles que des fichiers spécifiques .dll, .ocx, .so, etc., sont autorisées à se charger dans un processus système. Bloquer les bibliothèques non autorisées de se charger dans un processus système. Réévaluer tous les six mois, ou plus fréquemment.</t>
  </si>
  <si>
    <t>2.7</t>
  </si>
  <si>
    <t>Utiliser des contrôles techniques, tels que les signatures numériques et le contrôle des versions, pour s'assurer que seuls les scripts autorisés, tels que des fichiers spécifiques .ps1, .py, etc., sont autorisés à s'exécuter. Bloquer l'exécution de scripts non autorisés. Réévaluer tous les six mois, ou plus fréquemment.</t>
  </si>
  <si>
    <t>Liste Blanche des Scripts Autorisés</t>
  </si>
  <si>
    <t>Contôle CIS #3 : Protection des Données</t>
  </si>
  <si>
    <t>3.1</t>
  </si>
  <si>
    <t>- Établir et maintenir un processus de gestion des données. Dans le processus, traiter la sensibilité des données, le propriétaire des données, la manipulation des données, les limites de conservation des données et les exigences en matière d'élimination, en fonction des normes de sensibilité et de conservation pour l'entreprise. 
- Examiner et mettre à jour la documentation annuellement, ou lorsque des changements significatifs surviennent dans l'entreprise pouvant avoir un impact sur cette mesure de sécurité.</t>
  </si>
  <si>
    <t xml:space="preserve">Établir et Maintenir un Processus de Gestion des Données </t>
  </si>
  <si>
    <t>3.2</t>
  </si>
  <si>
    <t>Établir et maintenir un inventaire de données, en fonction du processus de gestion des données de l'entreprise. Inventorier les données sensibles, au minimum. Examiner et mettre à jour l'inventaire annuellement, au minimum, en mettant l'accent sur les données sensibles.</t>
  </si>
  <si>
    <t xml:space="preserve">Établir et Maintenir un Inventaire des Données </t>
  </si>
  <si>
    <t>3.3</t>
  </si>
  <si>
    <t>Configurer des listes de contrôle d'accès aux données en fonction du besoin de savoir de l'utilisateur. Appliquer des listes de contrôle d'accès aux données, également appelées permissions d'accès, aux systèmes de fichiers locaux et distants, aux bases de données et aux applications.</t>
  </si>
  <si>
    <t xml:space="preserve">Configurer les Listes de Contrôle d'Accès aux Données </t>
  </si>
  <si>
    <t>3.4</t>
  </si>
  <si>
    <t>Conserver les données conformément au processus de gestion des données de l'entreprise. La conservation des données doit inclure à la fois des délais minimum et maximum.</t>
  </si>
  <si>
    <t xml:space="preserve">Appliquer la Rétention des Données </t>
  </si>
  <si>
    <t>Politique non formalisée</t>
  </si>
  <si>
    <t>3.5</t>
  </si>
  <si>
    <t>Éliminer les données de manière sécurisée conformément au processus de gestion des données de l'entreprise. S'assurer que le processus d'élimination et la méthode sont proportionnés à la sensibilité des données.</t>
  </si>
  <si>
    <t xml:space="preserve">Éliminer les Données de Manière Sécurisée </t>
  </si>
  <si>
    <t>3.6</t>
  </si>
  <si>
    <t>Chiffrer les données sur les appareils utilisateurs contenant des données sensibles. Les exemples d'implémentations peuvent inclure : Windows BitLocker®, Apple FileVault®, Linux® dm-crypt.</t>
  </si>
  <si>
    <t xml:space="preserve">Chiffrer les Données sur les Appareils Utilisateurs Finaux </t>
  </si>
  <si>
    <t>3.7</t>
  </si>
  <si>
    <t>Établir et Maintenir un Schéma Global de Classification des Données pour l'entreprise. Les entreprises peuvent utiliser des étiquettes telles que "Sensible", "Confidentiel" et "Public", et classer leurs données en fonction de ces étiquettes. Examiner et mettre à jour le schéma de classification annuellement, ou lorsque des changements significatifs surviennent dans l'entreprise pouvant avoir un impact sur cette mesure de sécurité.</t>
  </si>
  <si>
    <t xml:space="preserve">Établir et Maintenir un Schéma de Classification des Données </t>
  </si>
  <si>
    <t>3.8</t>
  </si>
  <si>
    <t>Documenter les flux de données. La documentation des flux de données inclut les flux de données des fournisseurs de services et doit être basée sur le processus de gestion des données de l'entreprise. Examiner et mettre à jour la documentation annuellement, ou lorsque des changements significatifs surviennent dans l'entreprise pouvant avoir un impact sur cette mesure de sécurité.</t>
  </si>
  <si>
    <t xml:space="preserve">Documenter les Flux de Données </t>
  </si>
  <si>
    <t>3.9</t>
  </si>
  <si>
    <t>Chiffrer les données sur les supports amovibles.</t>
  </si>
  <si>
    <t xml:space="preserve">Chiffrer les Données sur les Supports Amovibles </t>
  </si>
  <si>
    <t>3.10</t>
  </si>
  <si>
    <t>Chiffrer les données sensibles en transit. Les exemples d'implémentations peuvent inclure : Transport Layer Security (TLS) et Open Secure Shell (OpenSSH).</t>
  </si>
  <si>
    <t xml:space="preserve">Chiffrer les Données Sensibles en Transit </t>
  </si>
  <si>
    <t>3.11</t>
  </si>
  <si>
    <t>- Chiffrer les données sensibles au repos sur les serveurs, applications et bases de données contenant des données sensibles. Le chiffrement au niveau du stockage, également appelé chiffrement côté serveur, répond à l'exigence minimale de cette mesure de sécurité. 
- Des méthodes de chiffrement supplémentaires peuvent inclure le chiffrement au niveau de l'application, également appelé chiffrement côté client, où l'accès au(des) dispositif(s) de stockage des données ne permet pas l'accès aux données en texte clair.</t>
  </si>
  <si>
    <t xml:space="preserve">Chiffrer les Données Sensibles au Repos </t>
  </si>
  <si>
    <t>3.12</t>
  </si>
  <si>
    <t>Segmenter le traitement et le stockage des données en fonction de la sensibilité des données. Ne pas traiter les données sensibles sur les actifs de l'entreprise destinés à des données de sensibilité inférieure.</t>
  </si>
  <si>
    <t xml:space="preserve">Segmenter le Traitement et le Stockage des Données en Fonction de la Sensibilité </t>
  </si>
  <si>
    <t>3.13</t>
  </si>
  <si>
    <t>Mettre en œuvre un outil automatisé, tel qu'un outil de prévention des pertes de données (DLP) basé sur l'hôte, pour identifier toutes les données sensibles stockées, traitées ou transmises via les actifs de l'entreprise, y compris ceux situés sur site ou chez un fournisseur de services distant, et mettre à jour l'inventaire des données sensibles de l'entreprise.</t>
  </si>
  <si>
    <t xml:space="preserve">Déployer une Solution de Prévention de la Perte de Données </t>
  </si>
  <si>
    <t>3.14</t>
  </si>
  <si>
    <t>Journaliser l'accès aux données sensibles, y compris la modification et l'élimination.</t>
  </si>
  <si>
    <t>Jounaliser l'Accès aux Données Sensibles</t>
  </si>
  <si>
    <t>Contôle CIS #4: Configuration Sécurisée des Actifs et Logiciels de l'Entreprise</t>
  </si>
  <si>
    <t>4.1</t>
  </si>
  <si>
    <t>Établir et maintenir un processus de configuration sécurisée pour les actifs de l'entreprise (appareils utilisateurs, y compris les appareils portables et mobiles, les appareils non informatiques/IoT, et les serveurs) et les logiciels (systèmes d'exploitation et applications). Examiner et mettre à jour la documentation annuellement, ou lorsque des changements significatifs surviennent dans l'entreprise pouvant avoir un impact sur cette mesure de sécurité.</t>
  </si>
  <si>
    <t>Etablir et maintenir un processus de configuration sécurisée pour les actifs de l'entreprise</t>
  </si>
  <si>
    <t>4.2</t>
  </si>
  <si>
    <t>Établir et maintenir un processus de configuration sécurisée pour les dispositifs réseau. Examiner et mettre à jour la documentation annuellement, ou lorsque des changements significatifs surviennent dans l'entreprise pouvant avoir un impact sur cette mesure de sécurité.</t>
  </si>
  <si>
    <t xml:space="preserve">Établir et Maintenir un Processus de Configuration Sécurisée pour l'Infrastructure Réseau </t>
  </si>
  <si>
    <t>4.3</t>
  </si>
  <si>
    <t>Configurer le verrouillage automatique de session sur les actifs de l'entreprise après une période définie d'inactivité. Pour les systèmes d'exploitation à usage général, la période ne doit pas dépasser 15 minutes. Pour les appareils utilisateurs mobiles, la période ne doit pas dépasser 2 minutes.</t>
  </si>
  <si>
    <t xml:space="preserve">Configurer le Verrouillage Automatique des Sessions sur les Actifs de l'Entreprise </t>
  </si>
  <si>
    <t>4.4</t>
  </si>
  <si>
    <t>Mettre en œuvre et gérer un pare-feu sur les serveurs, lorsque pris en charge. Les implémentations types comprennent un pare-feu virtuel, un pare-feu de système d'exploitation ou un agent de pare-feu tiers.</t>
  </si>
  <si>
    <t xml:space="preserve">Implémenter et Gérer un Pare-feu sur les Serveurs </t>
  </si>
  <si>
    <t>4.5</t>
  </si>
  <si>
    <t>Mettre en œuvre et gérer un pare-feu basé sur l'hôte ou un outil de filtrage de port sur les appareils utilisateurs, avec une règle de refus par défaut qui bloque tout le trafic, sauf les services et ports explicitement autorisés.</t>
  </si>
  <si>
    <t xml:space="preserve">Implémenter et Gérer un Pare-feu sur les Appareils Utilisateurs Finaux </t>
  </si>
  <si>
    <t>4.6</t>
  </si>
  <si>
    <t>- Gérer les actifs et les logiciels de l'entreprise de manière sécurisée. Les implémentations types comprennent la gestion de la configuration via l'infrastructure-comme-code-versionnée (versioned-infrastructure-as-code) et l'accès aux interfaces administratives via des protocoles réseau sécurisés tels que Secure Shell (SSH) et Hypertext Transfer Protocol Secure (HTTPS).
- N'utilisez pas de protocoles de gestion non sécurisés tels que Telnet (Teletype Network) et HTTP, sauf s'ils sont essentiels sur le plan opérationnel.</t>
  </si>
  <si>
    <t xml:space="preserve">Gérer de Manière Sécurisée les Actifs et Logiciels de l'Entreprise </t>
  </si>
  <si>
    <t>4.7</t>
  </si>
  <si>
    <t>Gérer les comptes par défaut sur les actifs et les logiciels de l'entreprise, tels que root, administrateur et autres comptes préconfigurés du fournisseur. Les implémentations types peuvent inclure la désactivation des comptes par défaut ou les rendre inutilisables.</t>
  </si>
  <si>
    <t xml:space="preserve">Gérer les Comptes par Défaut sur les Actifs et Logiciels de l'Entreprise </t>
  </si>
  <si>
    <t>4.8</t>
  </si>
  <si>
    <t>Désinstaller ou désactiver les services inutiles sur les actifs et les logiciels de l'entreprise, tels qu'un service de partage de fichiers inutilisé, un module d'application web, ou une fonction de service.</t>
  </si>
  <si>
    <t xml:space="preserve">Désinstaller ou Désactiver les Services Inutiles sur les Actifs et Logiciels de l'Entreprise </t>
  </si>
  <si>
    <t>4.9</t>
  </si>
  <si>
    <t>Configurer des serveurs DNS de confiance sur les actifs de l'entreprise. Les implémentations types comprennent la configuration des actifs pour utiliser des serveurs DNS contrôlés par l'entreprise et/ou des serveurs DNS externes accessibles et réputés.</t>
  </si>
  <si>
    <t xml:space="preserve">Configurer les Serveurs DNS de Confiance sur les Actifs de l'Entreprise </t>
  </si>
  <si>
    <t>4.10</t>
  </si>
  <si>
    <t>Appliquer le verrouillage automatique de périphérique après un seuil prédéfini de tentatives d'authentification locales infructueuses sur les appareils utilisateurs portables, lorsque pris en charge. Pour les ordinateurs portables, ne pas autoriser plus de 20 tentatives d'authentification infructueuses ; pour les tablettes et smartphones, pas plus de 10 tentatives infructueuses. Les implémentations types comprennent Microsoft® InTune Device Lock et le profil de configuration Apple® maxFailedAttempts.</t>
  </si>
  <si>
    <t xml:space="preserve">Appliquer le Verrouillage Automatique des Dispositifs sur les Appareils Utilisateurs Finaux Portables </t>
  </si>
  <si>
    <t>4.11</t>
  </si>
  <si>
    <t>Effacer à distance les données de l'entreprise des appareils utilisateurs portables appartenant à l'entreprise lorsque cela est jugé approprié, par exemple en cas de perte ou de vol, ou lorsque une personne ne soutient plus l'entreprise.</t>
  </si>
  <si>
    <t xml:space="preserve">Imposer la Capacité d'Effacement à distance sur les Appareils Utilisateurs Finaux Portables </t>
  </si>
  <si>
    <t>4.12</t>
  </si>
  <si>
    <t>S'assurer que des espaces de travail distincts de l'entreprise sont utilisés sur les appareils utilisateurs mobiles, lorsque pris en charge. Les implémentations types comprennent l'utilisation d'un profil de configuration Apple® ou d'un profil de travail Android™ pour séparer les applications et les données de l'entreprise des applications et données personnelles.</t>
  </si>
  <si>
    <t xml:space="preserve">Séparer les Espaces de Travail de l'Entreprise sur les Appareils Utilisateurs Finaux Mobiles </t>
  </si>
  <si>
    <t>Contrôle CIS #5: Gestion des Comptes</t>
  </si>
  <si>
    <t>5.1</t>
  </si>
  <si>
    <t>Établir et maintenir un inventaire de tous les comptes gérés dans l'entreprise. L'inventaire doit inclure à la fois les comptes utilisateur et administrateur. L'inventaire doit contenir, au minimum, le nom de la personne, le nom d'utilisateur, les dates de début/fin et le département. Valider que tous les comptes actifs sont autorisés, de manière récurrente, au moins trimestriellement, ou plus fréquemment.</t>
  </si>
  <si>
    <t xml:space="preserve">Établir et Maintenir un Inventaire des Comptes </t>
  </si>
  <si>
    <t>5.2</t>
  </si>
  <si>
    <t>Utiliser des mots de passe uniques pour tous les actifs de l'entreprise. La mise en œuvre des meilleures pratiques comprend, au minimum, un mot de passe de 8 caractères pour les comptes utilisant la MFA et un mot de passe de 14 caractères pour les comptes n'utilisant pas la MFA.</t>
  </si>
  <si>
    <t xml:space="preserve">Utiliser des Mots de Passe Uniques </t>
  </si>
  <si>
    <t>Politique partiellement formalisée</t>
  </si>
  <si>
    <t>5.3</t>
  </si>
  <si>
    <t>Supprimer ou désactiver tout compte inactif après une période de 45 jours d'inactivité, lorsque pris en charge.</t>
  </si>
  <si>
    <t xml:space="preserve">Désactiver les Comptes Dormants </t>
  </si>
  <si>
    <t>5.4</t>
  </si>
  <si>
    <t>Restreindre les privilèges administratifs aux comptes administrateurs dédiés sur les actifs de l'entreprise. Effectuer des activités informatiques générales, telles que la navigation sur Internet, la messagerie électronique et l'utilisation de la suite bureautique, à partir du compte utilisateur principal non privilégié.</t>
  </si>
  <si>
    <t xml:space="preserve">Restreindre les Privilèges d'Administrateur aux Comptes d'Administrateur Désignés </t>
  </si>
  <si>
    <t>5.5</t>
  </si>
  <si>
    <t>Établir et maintenir un inventaire des comptes de service. L'inventaire doit contenir, au minimum, le propriétaire du département, la date de révision et le but. Effectuer des révisions des comptes de service pour valider que tous les comptes actifs sont autorisés, de manière récurrente, au moins trimestriellement, ou plus fréquemment.</t>
  </si>
  <si>
    <t xml:space="preserve">Établir et Maintenir un Inventaire des Comptes de Service </t>
  </si>
  <si>
    <t>5.6</t>
  </si>
  <si>
    <t>Centraliser la gestion des comptes via un annuaire ou un service d'identité.</t>
  </si>
  <si>
    <t>Centraliser la Gestion des Comptes</t>
  </si>
  <si>
    <t>Contrôle CIS #6: Gestion des Contrôles d'Accès</t>
  </si>
  <si>
    <t>6.1</t>
  </si>
  <si>
    <t>Établir et suivre un processus, de préférence automatisé, pour accorder l'accès aux actifs de l'entreprise lors de l'embauche, de l'attribution de droits ou d'un changement de rôle d'un utilisateur.</t>
  </si>
  <si>
    <t xml:space="preserve">Établir un Processus d'Octroi d'Accès </t>
  </si>
  <si>
    <t>6.2</t>
  </si>
  <si>
    <t>Établir et suivre un processus, de préférence automatisé, pour révoquer l'accès aux actifs de l'entreprise en désactivant les comptes immédiatement lors de la résiliation, de la révocation des droits ou d'un changement de rôle d'un utilisateur. Désactiver les comptes, au lieu de les supprimer, peut être nécessaire pour préserver les journaux d'audit.</t>
  </si>
  <si>
    <t xml:space="preserve">Établir un Processus de Révocation d'Accès </t>
  </si>
  <si>
    <t>6.3</t>
  </si>
  <si>
    <t>Exiger que toutes les applications externes de l'entreprise ou de tiers exposées appliquent la MFA, lorsque pris en charge. Appliquer la MFA via un service d'annuaire ou un fournisseur SSO est une mise en œuvre satisfaisante de cette sauvegarde.</t>
  </si>
  <si>
    <t xml:space="preserve">Exiger l'Authentification Multifacteur pour les Applications Exposées en Externe </t>
  </si>
  <si>
    <t>6.4</t>
  </si>
  <si>
    <t>Exiger la MFA pour l'accès réseau distant.</t>
  </si>
  <si>
    <t xml:space="preserve">Exiger l'Authentification Multifacteur pour l'Accès Réseau à Distance </t>
  </si>
  <si>
    <t>6.5</t>
  </si>
  <si>
    <t>Exiger la MFA pour tous les comptes d'accès administratif, lorsque pris en charge, sur tous les actifs de l'entreprise, qu'ils soient gérés sur site ou par l'intermédiaire d'un fournisseur tiers.</t>
  </si>
  <si>
    <t xml:space="preserve">Exiger l'Authentification Multifacteur pour l'Accès Administratif </t>
  </si>
  <si>
    <t>6.6</t>
  </si>
  <si>
    <t>Établir et maintenir un inventaire des systèmes d'authentification et d'autorisation de l'entreprise, y compris ceux hébergés sur site ou chez un fournisseur de services distant. Réviser et mettre à jour l'inventaire, au minimum, annuellement, ou plus fréquemment.</t>
  </si>
  <si>
    <t xml:space="preserve">Établir et Maintenir un Inventaire des Systèmes d'Authentification et d'Autorisation </t>
  </si>
  <si>
    <t>6.7</t>
  </si>
  <si>
    <t>Centraliser le contrôle d'accès pour tous les actifs de l'entreprise via un service d'annuaire ou un fournisseur SSO, lorsque pris en charge.</t>
  </si>
  <si>
    <t xml:space="preserve">Centraliser le Contrôle d'Accès </t>
  </si>
  <si>
    <t>6.8</t>
  </si>
  <si>
    <t>- Définir et maintenir un contrôle d'accès basé sur les rôles, en déterminant et en documentant les droits d'accès nécessaires pour chaque rôle au sein de l'entreprise afin d'accomplir avec succès ses tâches assignées. 
- Effectuer des révisions du contrôle d'accès des actifs de l'entreprise pour valider que tous les privilèges sont autorisés, de manière récurrente, au moins annuellement, ou plus fréquemment.</t>
  </si>
  <si>
    <t xml:space="preserve">Définir et Maintenir le Contrôle d'Accès Basé sur les Rôles </t>
  </si>
  <si>
    <t>Contrôle CIS #7: Gestion Continue des Vulnérabilités</t>
  </si>
  <si>
    <t>7.1</t>
  </si>
  <si>
    <t>Établir et maintenir un processus documenté de gestion des vulnérabilités pour les actifs de l'entreprise. Réviser et mettre à jour la documentation annuellement, ou lors de changements importants dans l'entreprise pouvant avoir un impact sur cette sauvegarde.</t>
  </si>
  <si>
    <t xml:space="preserve">Établir et Maintenir un Processus de Gestion des Vulnérabilités </t>
  </si>
  <si>
    <t>7.2</t>
  </si>
  <si>
    <t>Établir et maintenir une stratégie de remédiation basée sur les risques documentée dans un processus de remédiation, avec des révisions mensuelles, ou plus fréquentes.</t>
  </si>
  <si>
    <t xml:space="preserve">Établir et Maintenir un Processus de Remédiation </t>
  </si>
  <si>
    <t>7.3</t>
  </si>
  <si>
    <t>Effectuer des mises à jour du système d'exploitation sur les actifs de l'entreprise grâce à une gestion automatisée des correctifs sur une base mensuelle, ou plus fréquente.</t>
  </si>
  <si>
    <t xml:space="preserve">Effectuer la Gestion Automatisée des Correctifs du Système d'Exploitation </t>
  </si>
  <si>
    <t>7.4</t>
  </si>
  <si>
    <t>Effectuer des mises à jour d'applications sur les actifs de l'entreprise grâce à une gestion automatisée des correctifs sur une base mensuelle, ou plus fréquente.</t>
  </si>
  <si>
    <t xml:space="preserve">Effectuer la Gestion Automatisée des Correctifs des Applications </t>
  </si>
  <si>
    <t>7.5</t>
  </si>
  <si>
    <t>Effectuer des analyses automatisées des vulnérabilités des actifs internes de l'entreprise sur une base trimestrielle, ou plus fréquente. Effectuer à la fois des analyses authentifiées et non authentifiées, en utilisant un outil d'analyse des vulnérabilités conforme à SCAP.</t>
  </si>
  <si>
    <t xml:space="preserve">Effectuer des Analyses Automatisées des Vulnérabilités des Actifs Internes de l'Entreprise </t>
  </si>
  <si>
    <t>7.6</t>
  </si>
  <si>
    <t>Effectuer des analyses automatisées des vulnérabilités des actifs exposés de l'entreprise sur une base mensuelle, ou plus fréquente, en utilisant un outil d'analyse des vulnérabilités conforme à SCAP.</t>
  </si>
  <si>
    <t xml:space="preserve">Effectuer des Analyses Automatisées des Vulnérabilités des Actifs Exposés en Externe de l'Entreprise </t>
  </si>
  <si>
    <t>7.7</t>
  </si>
  <si>
    <t>Remédier aux vulnérabilités détectées dans les logiciels grâce à des processus et des outils sur une base mensuelle, ou plus fréquente, en fonction du processus de remédiation.</t>
  </si>
  <si>
    <t>Remédier aux Vulnérabilités Détectées</t>
  </si>
  <si>
    <t>Contrôle CIS #8: Gestion des Journaux d'Audit</t>
  </si>
  <si>
    <t>8.1</t>
  </si>
  <si>
    <t>Établir et maintenir un processus documenté de gestion des journaux d'audit définissant les exigences de journalisation de l'entreprise. Au minimum, aborder la collecte, la revue et la rétention des journaux d'audit pour les actifs de l'entreprise. Réviser et mettre à jour la documentation annuellement, ou lors de changements importants dans l'entreprise pouvant avoir un impact sur cette sauvegarde.</t>
  </si>
  <si>
    <t xml:space="preserve">Établir et Maintenir un Processus de Gestion des Journaux d'Audit </t>
  </si>
  <si>
    <t>8.2</t>
  </si>
  <si>
    <t>Collecter les journaux d'audit. S'assurer que la journalisation, conformément au processus de gestion des journaux d'audit de l'entreprise, a été activée sur l'ensemble des actifs de l'entreprise.</t>
  </si>
  <si>
    <t xml:space="preserve">Collecter les Journaux d'Audit </t>
  </si>
  <si>
    <t>8.3</t>
  </si>
  <si>
    <t>S'assurer que les destinations de journalisation disposent d'un espace de stockage adéquat pour se conformer au processus de gestion des journaux d'audit de l'entreprise.</t>
  </si>
  <si>
    <t xml:space="preserve">Assurer un Stockage Suffisant des Journaux d'Audit </t>
  </si>
  <si>
    <t>8.4</t>
  </si>
  <si>
    <t>Standardiser la synchronisation de l'heure. Configurer au moins deux sources de temps synchronisées sur l'ensemble des actifs de l'entreprise, lorsque cela est pris en charge.</t>
  </si>
  <si>
    <t xml:space="preserve">Normaliser la Synchronisation des Horloges </t>
  </si>
  <si>
    <t>8.5</t>
  </si>
  <si>
    <t>Configurer une journalisation d'audit détaillée pour les actifs de l'entreprise contenant des données sensibles. Inclure la source de l'événement, la date, le nom d'utilisateur, l'horodatage, les adresses source et de destination, et d'autres éléments utiles pouvant aider lors d'une enquête forensique.</t>
  </si>
  <si>
    <t xml:space="preserve">Collecter des Journaux d'Audit Détaillés </t>
  </si>
  <si>
    <t>8.6</t>
  </si>
  <si>
    <t>Collecter des journaux d'audit de requêtes DNS sur les actifs de l'entreprise, lorsque cela est approprié et pris en charge.</t>
  </si>
  <si>
    <t xml:space="preserve">Collecter des Journaux d'Audit des Requêtes DNS </t>
  </si>
  <si>
    <t>8.7</t>
  </si>
  <si>
    <t>Collecter des journaux d'audit des demandes d'URL sur les actifs de l'entreprise, lorsque cela est approprié et pris en charge.</t>
  </si>
  <si>
    <t xml:space="preserve">Collecter des Journaux d'Audit des Requêtes d'URL </t>
  </si>
  <si>
    <t>8.8</t>
  </si>
  <si>
    <t>Collecter des journaux d'audit de la ligne de commande. Les implémentations exemplaires incluent la collecte de journaux d'audit à partir de PowerShell®, BASH™ et des terminaux d'administration à distance.</t>
  </si>
  <si>
    <t xml:space="preserve">Collecter des Journaux d'Audit de la Ligne de Commande </t>
  </si>
  <si>
    <t>8.9</t>
  </si>
  <si>
    <t>Centraliser, dans la mesure du possible, la collecte et la rétention des journaux d'audit sur l'ensemble des actifs de l'entreprise.</t>
  </si>
  <si>
    <t xml:space="preserve">Centraliser les Journaux d'Audit </t>
  </si>
  <si>
    <t>8.10</t>
  </si>
  <si>
    <t>Conserver les journaux d'audit sur l'ensemble des actifs de l'entreprise pendant un minimum de 90 jours.</t>
  </si>
  <si>
    <t xml:space="preserve">Conserver les Journaux d'Audit </t>
  </si>
  <si>
    <t>8.11</t>
  </si>
  <si>
    <t>Effectuer des revues des journaux d'audit pour détecter des anomalies ou des événements anormaux pouvant indiquer une menace potentielle. Effectuer des revues sur une base hebdomadaire, ou plus fréquente.</t>
  </si>
  <si>
    <t xml:space="preserve">Effectuer des Révisions des Journaux d'Audit </t>
  </si>
  <si>
    <t>8.12</t>
  </si>
  <si>
    <t>Collecter les journaux des fournisseurs de services, lorsque cela est pris en charge. Les implémentations exemplaires incluent la collecte d'événements d'authentification et d'autorisation, d'événements de création et de suppression de données, et d'événements de gestion des utilisateurs.</t>
  </si>
  <si>
    <t>Collecter les Journaux de Services</t>
  </si>
  <si>
    <t>Contrôle CIS #9: Protections des Courriels et Navigateurs Web</t>
  </si>
  <si>
    <t>9.1</t>
  </si>
  <si>
    <t>S'assurer que seuls les navigateurs et clients de messagerie entièrement pris en charge sont autorisés à s'exécuter dans l'entreprise, en utilisant uniquement la dernière version des navigateurs et clients de messagerie fournis par le fournisseur.</t>
  </si>
  <si>
    <t xml:space="preserve">Assurer l'Utilisation Uniquement de Navigateurs et Clients de Messagerie Entièrement Pris en Charge </t>
  </si>
  <si>
    <t>9.2</t>
  </si>
  <si>
    <t>Utiliser des services de filtrage DNS sur l'ensemble des actifs de l'entreprise pour bloquer l'accès aux domaines malveillants connus.</t>
  </si>
  <si>
    <t xml:space="preserve">Utiliser des Services de Filtrage DNS </t>
  </si>
  <si>
    <t>9.3</t>
  </si>
  <si>
    <t>- Exiger et mettre à jour les filtres d'URL basés sur le réseau pour limiter la connexion d'un actif de l'entreprise à des sites Web potentiellement malveillants ou non approuvés. 
- Des exemples d'implémentations comprennent le filtrage basé sur des catégories, le filtrage basé sur la réputation, ou l'utilisation de listes de blocage. Appliquer des filtres pour l'ensemble des actifs de l'entreprise.</t>
  </si>
  <si>
    <t xml:space="preserve">Maintenir et Appliquer des Filtres d'URL Basés sur le Réseau </t>
  </si>
  <si>
    <t>9.4</t>
  </si>
  <si>
    <t>Restreindre, soit par désinstallation soit par désactivation, tous les plugins, extensions et applications complémentaires de navigateurs ou de clients de messagerie non autorisés ou inutiles.</t>
  </si>
  <si>
    <t xml:space="preserve">Restreindre les Extensions de Navigateur et de Client de Messagerie Inutiles ou Non Autorisées </t>
  </si>
  <si>
    <t>9.5</t>
  </si>
  <si>
    <t>Pour réduire le risque d'emails falsifiés ou modifiés à partir de domaines valides, mettre en œuvre la politique DMARC et la vérification, en commençant par la mise en œuvre des normes Sender Policy Framework (SPF) et DomainKeys Identified Mail (DKIM).</t>
  </si>
  <si>
    <t xml:space="preserve">Implémenter DMARC </t>
  </si>
  <si>
    <t>9.6</t>
  </si>
  <si>
    <t>Bloquer les types de fichiers inutiles tentant d'entrer dans la passerelle de messagerie de l'entreprise.</t>
  </si>
  <si>
    <t xml:space="preserve">Bloquer les Types de Fichiers Inutiles </t>
  </si>
  <si>
    <t>9.7</t>
  </si>
  <si>
    <t>Déployer et maintenir des protections anti-malware pour le serveur de messagerie, telles que l'analyse des pièces jointes et/ou le bac à sable.</t>
  </si>
  <si>
    <t>Déployer et Maintenir des Protections Anti-Malwares pour le Serveur de Messagerie Électronique</t>
  </si>
  <si>
    <t>Contrôle CIS #10: Défenses contre les Logiciels Malveillants</t>
  </si>
  <si>
    <t>10.1</t>
  </si>
  <si>
    <t>Déployer et maintenir un logiciel anti-malware sur l'ensemble des actifs de l'entreprise.</t>
  </si>
  <si>
    <t>Déployer et Maintenir de Logiciels Anti-Malwares</t>
  </si>
  <si>
    <t>10.2</t>
  </si>
  <si>
    <t>Configurer les mises à jour automatiques des fichiers de signatures anti-malware sur l'ensemble des actifs de l'entreprise.</t>
  </si>
  <si>
    <t>Configurer les Mises à Jour Automatiques des Signatures Anti-Malwares</t>
  </si>
  <si>
    <t>10.3</t>
  </si>
  <si>
    <t>Désactiver la fonctionnalité d'exécution automatique (autorun) et d'exécution automatique pour les médias amovibles.</t>
  </si>
  <si>
    <t>Désactiver l'Exécution Automatique et la Lecture Automatique pour les Supports Amovibles</t>
  </si>
  <si>
    <t>10.4</t>
  </si>
  <si>
    <t>Configurer le logiciel anti-malware pour analyser automatiquement les médias amovibles.</t>
  </si>
  <si>
    <t>Configurer les Analyses Anti-Malwares Automatiques des Supports Amovibles</t>
  </si>
  <si>
    <t>10.5</t>
  </si>
  <si>
    <t>Activer les fonctionnalités anti-exploitation sur les actifs et les logiciels de l'entreprise, lorsque cela est possible, telles que Microsoft® Data Execution Prevention (DEP), Windows® Defender Exploit Guard (WDEG), ou Apple® System Integrity Protection (SIP) et Gatekeeper™.</t>
  </si>
  <si>
    <t>Activer les Fonctionnalités Anti-Exploitation</t>
  </si>
  <si>
    <t>10.6</t>
  </si>
  <si>
    <t>Gérer de manière centralisée le logiciel anti-malware.</t>
  </si>
  <si>
    <t>Gérer de Manière Centralisée le Logiciel Anti-Malwares</t>
  </si>
  <si>
    <t>10.7</t>
  </si>
  <si>
    <t>Utiliser un logiciel anti-malware basé sur le comportement.</t>
  </si>
  <si>
    <t>Utiliser un Logiciel Anti-Malwares Basé sur le Comportement</t>
  </si>
  <si>
    <t>Contrôle CIS #11: Récupération de Données</t>
  </si>
  <si>
    <t>11.1</t>
  </si>
  <si>
    <t>- Établir et maintenir un processus de récupération des données. Dans le processus, aborder la portée des activités de récupération des données, la priorisation de la récupération et la sécurité des données de sauvegarde. 
- Examiner et mettre à jour la documentation annuellement, ou en cas de changements importants dans l'entreprise pouvant avoir un impact sur cette sauvegarde.</t>
  </si>
  <si>
    <t>Récupérer</t>
  </si>
  <si>
    <t>Établir et Maintenir un Processus de Récupération de Données</t>
  </si>
  <si>
    <t>11.2</t>
  </si>
  <si>
    <t>Effectuer des sauvegardes automatisées des actifs de l'entreprise inclus dans la portée. Exécuter des sauvegardes chaque semaine, ou plus fréquemment, en fonction de la sensibilité des données.</t>
  </si>
  <si>
    <t>Effectuer des Sauvegardes Automatisées</t>
  </si>
  <si>
    <t>11.3</t>
  </si>
  <si>
    <t>Protéger les données de récupération avec des contrôles équivalents à ceux des données originales. Faire référence au chiffrement ou à la séparation des données, en fonction des exigences.</t>
  </si>
  <si>
    <t>Protéger les Données de Récupération</t>
  </si>
  <si>
    <t>11.4</t>
  </si>
  <si>
    <t>Établir et maintenir une instance isolée des données de récupération. Des mises en œuvre exemples incluent le contrôle de version des destinations de sauvegarde via des systèmes ou services hors ligne, dans le cloud ou hors site.</t>
  </si>
  <si>
    <t>Établir et Maintenir une Instance Isolée des Données de Récupération</t>
  </si>
  <si>
    <t>11.5</t>
  </si>
  <si>
    <t>Tester la récupération des sauvegardes trimestriellement, ou plus fréquemment, pour un échantillonnage des actifs de l'entreprise inclus dans la portée.</t>
  </si>
  <si>
    <t>Tester la Récupération de Données</t>
  </si>
  <si>
    <t>Contrôle CIS #12: Gestion de l'Infrastructure Réseau</t>
  </si>
  <si>
    <t>12.1</t>
  </si>
  <si>
    <t>S'assurer que l'infrastructure réseau est maintenue à jour. Des exemples de mises en œuvre incluent l'utilisation de la dernière version stable du logiciel et/ou l'utilisation de services réseau en tant que service (NaaS) actuellement pris en charge. Examiner mensuellement, ou plus fréquemment, les versions du logiciel pour vérifier la prise en charge du logiciel.</t>
  </si>
  <si>
    <t>S'assurer que l'Infrastructure Réseau est à Jour</t>
  </si>
  <si>
    <t>12.2</t>
  </si>
  <si>
    <t>Établir et maintenir une architecture réseau sécurisée. Une architecture réseau sécurisée doit aborder la segmentation, le principe du moindre privilège et la disponibilité, au minimum.</t>
  </si>
  <si>
    <t>Établir et Maintenir une Architecture Réseau Sécurisée</t>
  </si>
  <si>
    <t>12.3</t>
  </si>
  <si>
    <t>Gérer de manière sécurisée l'infrastructure réseau. Des exemples de mises en œuvre incluent l'infrastructure en tant que code versionnée (version-controlled-infrastructure-as-code)et l'utilisation de protocoles réseau sécurisés, tels que SSH et HTTPS.</t>
  </si>
  <si>
    <t>Gérer de Manière Sécurisée l'Infrastructure Réseau</t>
  </si>
  <si>
    <t>12.4</t>
  </si>
  <si>
    <t>Établir et maintenir des diagrammes d'architecture et/ou d'autres documents système réseau. Examiner et mettre à jour la documentation annuellement, ou en cas de changements importants dans l'entreprise pouvant avoir un impact sur cette mesure de sécurité.</t>
  </si>
  <si>
    <t>Établir et Maintenir des Diagrammes d'Architecture</t>
  </si>
  <si>
    <t>12.5</t>
  </si>
  <si>
    <t>Centraliser l'authentification, l'autorisation et l'audit (AAA) réseau.</t>
  </si>
  <si>
    <t>Centraliser l'Authentification, l'Autorisation et l'Audit (AAA) du Réseau</t>
  </si>
  <si>
    <t>12.6</t>
  </si>
  <si>
    <t>Utiliser des protocoles de gestion réseau et de communication sécurisés (par exemple, 802.1X, Wi-Fi Protected Access 2 (WPA2) Entreprise ou supérieur).</t>
  </si>
  <si>
    <t>Utiliser des Protocoles de Gestion et de Communication Réseau Sécurisés</t>
  </si>
  <si>
    <t>12.7</t>
  </si>
  <si>
    <t>Exiger que les utilisateurs s'authentifient auprès des services VPN et d'authentification gérés par l'entreprise avant d'accéder aux ressources de l'entreprise sur les appareils des utilisateurs finaux.</t>
  </si>
  <si>
    <t>S'assurer que les Dispositifs à Distance Utilisent un VPN et se Connectent à l'Infrastructure AAA de l'Entreprise</t>
  </si>
  <si>
    <t>12.8</t>
  </si>
  <si>
    <t>Établir et maintenir des ressources informatiques dédiées, physiquement ou logiquement séparées, pour toutes les tâches administratives ou nécessitant un accès administratif. Les ressources informatiques doivent être segmentées du réseau principal de l'entreprise et ne pas avoir accès à Internet.</t>
  </si>
  <si>
    <t>Établir et Maintenir des Ressources Informatiques Dédiées pour Tout Travail Administratif</t>
  </si>
  <si>
    <t>Contrôle CIS #13: Surveillance et Défense du Réseau</t>
  </si>
  <si>
    <t>13.1</t>
  </si>
  <si>
    <t>Centraliser l'alerte d'événements de sécurité sur l'ensemble des actifs de l'entreprise pour la corrélation et l'analyse des journaux. Une mise en œuvre recommandée consiste à utiliser un SIEM, qui comprend des alertes de corrélation d'événements définies par le fournisseur. Une plateforme d'analyse de journaux configurée avec des alertes de corrélation pertinentes pour la sécurité satisfait également à cette mesure de sécurité.</t>
  </si>
  <si>
    <t>Centraliser l'Alerte des Événements de Sécurité</t>
  </si>
  <si>
    <t>13.2</t>
  </si>
  <si>
    <t>Déployer une solution de détection d'intrusion basée sur l'hôte sur les actifs de l'entreprise, si approprié et/ou pris en charge.</t>
  </si>
  <si>
    <t>Déployer une Solution de Détection d'Intrusions Basée sur l'Hôte</t>
  </si>
  <si>
    <t>13.3</t>
  </si>
  <si>
    <t>Déployer une solution de détection d'intrusion réseau sur les actifs de l'entreprise, si approprié. Des exemples de mises en œuvre incluent l'utilisation d'un Système de Détection d'Intrusion Réseau (NIDS) ou un service équivalent fourni par un fournisseur de services en nuage (CSP).</t>
  </si>
  <si>
    <t>Déployer une Solution de Détection d'Intrusions Réseau</t>
  </si>
  <si>
    <t>13.4</t>
  </si>
  <si>
    <t>Effectuer un filtrage du trafic entre les segments réseau, si approprié.</t>
  </si>
  <si>
    <t>Effectuer un Filtrage du Trafic Entre les Segments du Réseau</t>
  </si>
  <si>
    <t>13.5</t>
  </si>
  <si>
    <t>Gérer le contrôle d'accès des actifs se connectant à distance aux ressources de l'entreprise. Déterminer le niveau d'accès aux ressources de l'entreprise en fonction de : la présence d'un logiciel anti-malware à jour, la conformité de la configuration au processus de configuration sécurisée de l'entreprise, et la garantie que le système d'exploitation et les applications sont à jour.</t>
  </si>
  <si>
    <t>Gérer le Contrôle d'Accès pour les Actifs à Distance</t>
  </si>
  <si>
    <t>13.6</t>
  </si>
  <si>
    <t>Collecter des journaux de flux de trafic réseau et/ou de trafic réseau à examiner et sur lesquels alerter à partir des dispositifs réseau.</t>
  </si>
  <si>
    <t>Collecter les Journaux de Flux de Trafic Réseau</t>
  </si>
  <si>
    <t>13.7</t>
  </si>
  <si>
    <t>Déployer une solution de prévention d'intrusion basée sur l'hôte sur les actifs de l'entreprise, si approprié et/ou pris en charge. Des exemples de mises en œuvre incluent l'utilisation d'un client de Détection et Réponse aux Incidents (EDR) ou d'un agent de prévention d'intrusion basée sur l'hôte.</t>
  </si>
  <si>
    <t>Déployer une Solution de Prévention d'Intrusions Basée sur l'Hôte</t>
  </si>
  <si>
    <t>13.8</t>
  </si>
  <si>
    <t>Déployer une solution de prévention d'intrusion réseau, si approprié. Des exemples de mises en œuvre incluent l'utilisation d'un Système de Prévention d'Intrusion Réseau (NIPS) ou un service équivalent fourni par un CSP.</t>
  </si>
  <si>
    <t>Déployer une Solution de Prévention d'Intrusions Réseau</t>
  </si>
  <si>
    <t>13.9</t>
  </si>
  <si>
    <t>Déployer un contrôle d'accès au niveau du port. Le contrôle d'accès au niveau du port utilise 802.1x, ou des protocoles de contrôle d'accès réseau similaires, tels que les certificats, et peut inclure une authentification utilisateur et/ou de l'appareil.</t>
  </si>
  <si>
    <t>Déployer un Contrôle d'Accès au Niveau du Port</t>
  </si>
  <si>
    <t>13.10</t>
  </si>
  <si>
    <t>Effectuer un filtrage de la couche d'application. Des exemples de mises en œuvre incluent un proxy de filtrage, un pare-feu de couche d'application, ou une passerelle.</t>
  </si>
  <si>
    <t>Effectuer un Filtrage de la Couche Applicative</t>
  </si>
  <si>
    <t>13.11</t>
  </si>
  <si>
    <t>Ajuster mensuellement, ou plus fréquemment, les seuils d'alerte d'événements de sécurité.</t>
  </si>
  <si>
    <t>Ajuster les Seuils d'Alerte des Événements de Sécurité</t>
  </si>
  <si>
    <t>Contrôle CIS #14: Sensibilisation à la Sécurité et Formation aux Compétences</t>
  </si>
  <si>
    <t>14.1</t>
  </si>
  <si>
    <t>- Établir et maintenir un programme de sensibilisation à la sécurité. L'objectif d'un programme de sensibilisation à la sécurité est d'instruire le personnel de l'entreprise sur la manière d'interagir avec les actifs et les données de l'entreprise de manière sécurisée. 
- Effectuer une formation à l'embauche et, au minimum, annuellement. 
- Examiner et mettre à jour le contenu annuellement, ou lorsque des changements importants surviennent dans l'entreprise pouvant affecter cette mesure de sécurité.</t>
  </si>
  <si>
    <t>Établir et Maintenir un Programme de Sensibilisation à la Sécurité</t>
  </si>
  <si>
    <t>Not Applicable</t>
  </si>
  <si>
    <t>14.2</t>
  </si>
  <si>
    <t>Former le personnel à reconnaître les attaques d'ingénierie sociale, telles que le phishing, le pre-texting et le tailgating.</t>
  </si>
  <si>
    <t>Former les Membres du Personnel à Reconnaître les Attaques d'Ingénierie Sociale</t>
  </si>
  <si>
    <t>14.3</t>
  </si>
  <si>
    <t>Former le personnel aux meilleures pratiques d'authentification. Des exemples de sujets incluent l'authentification multifactorielle (MFA), la composition des mots de passe et la gestion des identifiants.</t>
  </si>
  <si>
    <t>Former les Membres du Personnel sur les Meilleures Pratiques d'Authentification</t>
  </si>
  <si>
    <t>14.4</t>
  </si>
  <si>
    <t>Former le personnel à identifier et à stocker, transférer, archiver et détruire correctement les données sensibles. Cela inclut également la formation du personnel aux meilleures pratiques en matière d'écran vide et de bureau propre, telles que verrouiller leur écran lorsqu'ils s'éloignent de leur actif d'entreprise, effacer les tableaux blancs physiques et virtuels à la fin des réunions, et stocker les données et les actifs de manière sécurisée.</t>
  </si>
  <si>
    <t>Former le Personnel sur les Meilleures Pratiques de Gestion des Données</t>
  </si>
  <si>
    <t>14.5</t>
  </si>
  <si>
    <t>Former le personnel à être conscient des causes d'une exposition involontaire des données. Des exemples de sujets incluent la remise incorrecte de données sensibles, la perte d'un appareil utilisateur portable, ou la publication de données à des audiences non intentionnelles.</t>
  </si>
  <si>
    <t>Former les Membres du Personnel sur les Causes d'Exposition Non Intentionnelle des Données</t>
  </si>
  <si>
    <t>14.6</t>
  </si>
  <si>
    <t>Former le personnel à être capable de reconnaître un incident potentiel et de pouvoir signaler un tel incident.</t>
  </si>
  <si>
    <t>Former les Membres du Personnel à Reconnaître et Signaler les Incidents de Sécurité</t>
  </si>
  <si>
    <t>14.7</t>
  </si>
  <si>
    <t>Former le personnel à comprendre comment vérifier et signaler les correctifs logiciels obsolètes ou tout dysfonctionnement dans les processus et les outils automatisés. Une partie de cette formation devrait inclure la notification au personnel informatique de tout dysfonctionnement dans les processus et les outils automatisés.</t>
  </si>
  <si>
    <t>Former le Personnel sur Comment Identifier et Signaler si Leurs Actifs de l'Entreprise Manquent des Mises à Jour de Sécurité</t>
  </si>
  <si>
    <t>14.8</t>
  </si>
  <si>
    <t>Former le personnel sur les dangers de se connecter à des réseaux non sécurisés pour les activités de l'entreprise et de transmettre des données sur ces réseaux. Si l'entreprise a des travailleurs distants, la formation doit inclure des directives pour s'assurer que tous les utilisateurs configurent leur infrastructure réseau domestique de manière sécurisée.</t>
  </si>
  <si>
    <t>Former le Personnel sur les Dangers de se Connecter et de Transmettre des Données de l'Entreprise sur des Réseaux Non Sécurisés</t>
  </si>
  <si>
    <t>14.9</t>
  </si>
  <si>
    <t>Effectuer une formation à la sécurité spécifique aux rôles et compétences. Des exemples de mises en œuvre incluent des cours d'administration système sécurisée pour les professionnels de l'informatique, une formation à la sensibilisation et à la prévention des dix principales vulnérabilités de l'OWASP® pour les développeurs d'applications Web, et une formation avancée à la sensibilisation à l'ingénierie sociale pour les rôles de haut niveau.</t>
  </si>
  <si>
    <t>Conduire une Formation de Sensibilisation et de Compétences Spécifique aux Rôles</t>
  </si>
  <si>
    <t>Contrôle CIS #15 : Gestion des Prestataires de Services</t>
  </si>
  <si>
    <t>15.1</t>
  </si>
  <si>
    <t>- Établir et maintenir un inventaire des fournisseurs de services. L'inventaire doit répertorier tous les fournisseurs de services connus, inclure leur(s) classification(s) et désigner un contact d'entreprise pour chaque fournisseur de services. 
- Examiner et mettre à jour l'inventaire annuellement, ou lors de changements importants dans l'entreprise pouvant affecter cette mesure de sécurité.</t>
  </si>
  <si>
    <t>Établir et Maintenir un Inventaire des Prestataires de Services</t>
  </si>
  <si>
    <t>15.2</t>
  </si>
  <si>
    <t>- Établir et maintenir une politique de gestion des fournisseurs de services. Assurer que la politique aborde la classification, l'inventaire, l'évaluation, la surveillance et la mise hors service des fournisseurs de services.
- Examiner et mettre à jour la politique annuellement, ou lors de changements importants dans l'entreprise pouvant affecter cette mesure de sécurité.</t>
  </si>
  <si>
    <t>Établir et Maintenir une Politique de Gestion des Prestataires de Services</t>
  </si>
  <si>
    <t>15.3</t>
  </si>
  <si>
    <t>- Classer les fournisseurs de services. La classification peut prendre en compte une ou plusieurs caractéristiques, telles que la sensibilité des données, le volume des données, les exigences de disponibilité, les réglementations applicables, le risque inhérent et le risque atténué. 
- Mettre à jour et examiner les classifications annuellement, ou lors de changements importants dans l'entreprise pouvant affecter cette mesure de sécurité.</t>
  </si>
  <si>
    <t>Classer les Prestataires de Services</t>
  </si>
  <si>
    <t>15.4</t>
  </si>
  <si>
    <t>- S'assurer que les contrats des fournisseurs de services incluent des exigences en matière de sécurité. Les exigences peuvent inclure des exigences minimales pour le programme de sécurité, la notification et la réponse aux incidents de sécurité et/ou aux violations de données, les exigences de chiffrement des données, et les engagements de destruction des données.
- Ces exigences de sécurité doivent être cohérentes avec la politique de gestion des fournisseurs de services de l'entreprise. Examiner les contrats des fournisseurs de services annuellement pour s'assurer qu'ils ne manquent pas d'exigences en matière de sécurité.</t>
  </si>
  <si>
    <t>S'Assurer que les Contrats avec les Prestataires de Services Incluent des Exigences en Matière de Sécurité</t>
  </si>
  <si>
    <t>15.5</t>
  </si>
  <si>
    <t>- Évaluer les fournisseurs de services conformément à la politique de gestion des fournisseurs de services de l'entreprise. La portée de l'évaluation peut varier en fonction de la (des) classification(s) et peut inclure l'examen de rapports d'évaluation normalisés, tels que le Contrôles du Système et de l'Organisation 2 (SOC 2) et l'Attestation de Conformité (AoC) de l'Industrie des Cartes de Paiement (PCI), des questionnaires personnalisés ou d'autres processus suffisamment rigoureux.
- Réévaluer les fournisseurs de services annuellement, au minimum, ou avec les nouveaux contrats et les renouvellements.</t>
  </si>
  <si>
    <t>Évaluer les Prestataires de Services</t>
  </si>
  <si>
    <t>15.6</t>
  </si>
  <si>
    <t>Surveiller les fournisseurs de services conformément à la politique de gestion des fournisseurs de services de l'entreprise. La surveillance peut inclure une réévaluation périodique de la conformité du fournisseur de services, la surveillance des notes de version du fournisseur de services et la surveillance du dark web.</t>
  </si>
  <si>
    <t>Surveiller les Prestataires de Services</t>
  </si>
  <si>
    <t>15.7</t>
  </si>
  <si>
    <t>Retrait de service de manière sécurisée les fournisseurs de services. Des considérations peuvent inclure la désactivation des comptes utilisateur et de service, la résiliation des flux de données et la destruction sécurisée des données d'entreprise dans les systèmes des fournisseurs de services.</t>
  </si>
  <si>
    <t>Retrait de Service de Manière Sécurisée les Prestataires de Services</t>
  </si>
  <si>
    <t>Contrôle CIS #16 : Sécurité des Applications Logicielles</t>
  </si>
  <si>
    <t>16.1</t>
  </si>
  <si>
    <t>Établir et maintenir un processus de développement d'applications sécurisé. Dans le processus, aborder des éléments tels que : les normes de conception sécurisée des applications, les pratiques de Secure coding (Codage sécurisé), la formation des développeurs, la gestion des vulnérabilités, la sécurité du code tiers et les procédures de test de sécurité des applications. Examiner et mettre à jour la documentation annuellement, ou lors de changements importants dans l'entreprise pouvant affecter cette mesure de sécurité.</t>
  </si>
  <si>
    <t>Établir et Maintenir un Processus de Développement d'Applications Sécurisé</t>
  </si>
  <si>
    <t>16.2</t>
  </si>
  <si>
    <t>- Établir et maintenir un processus pour accepter et traiter les rapports de vulnérabilités logicielles, y compris fournir un moyen pour les entités externes de faire des signalements. Le processus doit inclure des éléments tels qu'une politique de gestion des vulnérabilités qui identifie le processus de signalement, la partie responsable du traitement des rapports de vulnérabilités, et un processus d'admission, d'attribution, de remédiation et de test de remédiation. 
- Dans le cadre du processus, utiliser un système de suivi des vulnérabilités qui inclut des niveaux de gravité et des métriques pour mesurer le temps d'identification, d'analyse et de remédiation des vulnérabilités. 
- Examiner et mettre à jour la documentation annuellement, ou lors de changements importants dans l'entreprise pouvant affecter cette mesure de sécurité. 
- Les développeurs tiers d'applications doivent considérer cela comme une politique orientée vers l'externe qui contribue à définir les attentes pour les parties prenantes externes.</t>
  </si>
  <si>
    <t>Établir et Maintenir un Processus pour Accepter et Traiter les Vulnérabilités Logicielles</t>
  </si>
  <si>
    <t>16.3</t>
  </si>
  <si>
    <t>Effectuer une analyse des causes profondes des vulnérabilités de sécurité. Lors de l'examen des vulnérabilités, l'analyse des causes profondes consiste à évaluer les problèmes sous-jacents qui créent des vulnérabilités dans le code, et permet aux équipes de développement de passer au-delà de la simple correction des vulnérabilités individuelles au fur et à mesure de leur apparition.</t>
  </si>
  <si>
    <t>Effectuer une Analyse des Causes Profondes des Vulnérabilités de Sécurité</t>
  </si>
  <si>
    <t>16.4</t>
  </si>
  <si>
    <t>- Établir et gérer un inventaire mis à jour des composants tiers utilisés dans le développement, souvent appelé "liste des composants," ainsi que des composants prévus pour une utilisation future. 
- Cet inventaire doit inclure les risques que chaque composant tiers pourrait poser. Évaluer la liste au moins mensuellement pour identifier les changements ou mises à jour de ces composants, et valider que le composant est toujours pris en charge.</t>
  </si>
  <si>
    <t>Établir et Gérer un Inventaire des Composants Logiciels Tiers</t>
  </si>
  <si>
    <t>16.5</t>
  </si>
  <si>
    <t>Utiliser des composants logiciels tiers à jour et fiables. Lorsque cela est possible, choisir des frameworks et des bibliothèques établis et éprouvés qui fournissent une sécurité adéquate. Acquérir ces composants auprès de sources fiables ou évaluer le logiciel pour détecter d'éventuelles vulnérabilités avant utilisation.</t>
  </si>
  <si>
    <t>Utiliser des Composants Logiciels Tiers à Jour et Fiables</t>
  </si>
  <si>
    <t>16.6</t>
  </si>
  <si>
    <t>- Établir et maintenir un système de notation de gravité et un processus pour les vulnérabilités des applications qui facilitent la priorisation de l'ordre dans lequel les vulnérabilités découvertes sont corrigées. 
- Ce processus inclut la définition d'un niveau minimum d'acceptabilité de la sécurité pour la publication de code ou d'applications. Les notations de gravité offrent une manière systématique de trier les vulnérabilités qui améliore la gestion des risques et garantit que les bugs les plus graves sont corrigés en premier. 
- Examiner et mettre à jour le système et le processus annuellement.</t>
  </si>
  <si>
    <t>Établir et Maintenir un Système de Notation de Gravité et un Processus pour les Vulnérabilités d'Applications</t>
  </si>
  <si>
    <t>16.7</t>
  </si>
  <si>
    <t>Utiliser des modèles de configuration de durcissement standard recommandés par l'industrie pour les composants de l'infrastructure des applications. Cela inclut les serveurs sous-jacents, les bases de données et les serveurs web, et s'applique aux conteneurs cloud, aux composants de Plateforme en tant que Service (PaaS) et aux composants SaaS. Ne pas permettre au logiciel développé en interne de compromettre le durcissement de la configuration.</t>
  </si>
  <si>
    <t>Utiliser des Modèles de Configuration Standard de Durcissement pour l'Infrastructure des Applications</t>
  </si>
  <si>
    <t>16.8</t>
  </si>
  <si>
    <t>Maintenir des environnements séparés pour les systèmes de production et non de production.</t>
  </si>
  <si>
    <t>Séparer les Systèmes de Production et de Non-Production</t>
  </si>
  <si>
    <t>16.9</t>
  </si>
  <si>
    <t>- Veiller à ce que tout le personnel de développement de logiciels reçoive une formation pour écrire un code sécurisé adapté à son environnement de développement et à ses responsabilités spécifiques. 
- La formation peut inclure des principes de sécurité généraux et des pratiques standard de sécurité des applications. 
- Effectuer la formation au moins annuellement et la concevoir de manière à promouvoir la sécurité au sein de l'équipe de développement et à créer une culture de la sécurité parmi les développeurs.</t>
  </si>
  <si>
    <t>Former les Développeurs aux Concepts de Sécurité des Applications et à la Programmation Sécurisée</t>
  </si>
  <si>
    <t>16.10</t>
  </si>
  <si>
    <t>- Appliquer des principes de conception sécurisée dans les architectures d'applications. Les principes de conception sécurisée comprennent le concept de moindre privilège et l'application de la médiation pour valider chaque opération effectuée par l'utilisateur, en promouvant le concept de "ne jamais faire confiance à l'entrée de l'utilisateur." 
- Des exemples incluent s'assurer que des vérifications d'erreur explicites sont effectuées et documentées pour toutes les entrées, y compris pour la taille, le type de données et les plages ou formats acceptables. 
- La conception sécurisée signifie également minimiser la surface d'attaque de l'infrastructure de l'application, telle que la désactivation des ports et services non protégés, la suppression de programmes et fichiers inutiles, et le renommage ou la suppression de comptes par défaut.</t>
  </si>
  <si>
    <t>Appliquer des Principes de Conception Sécurisée dans les Architectures d'Applications</t>
  </si>
  <si>
    <t>16.11</t>
  </si>
  <si>
    <t>- Tirer parti de modules ou services examinés pour les composants de sécurité des applications, tels que la gestion de l'identité, le chiffrement et l'audit et le suivi. L'utilisation de fonctionnalités de la plateforme dans des fonctions de sécurité critiques réduira la charge de travail des développeurs et réduira au minimum le risque d'erreurs de conception ou d'implémentation. Les systèmes d'exploitation modernes fournissent des mécanismes efficaces d'identification, d'authentification et d'autorisation, et mettent ces mécanismes à la disposition des applications.
- N'utilisez que des algorithmes de chiffrement normalisés, actuellement acceptés et largement examinés. Les systèmes d'exploitation fournissent également des mécanismes pour créer et maintenir des journaux d'audit sécurisés.</t>
  </si>
  <si>
    <t>Utiliser des Modules ou Services Validés pour les Composants de Sécurité des Applications</t>
  </si>
  <si>
    <t>16.12</t>
  </si>
  <si>
    <t>Appliquer des outils d'analyse statique et dynamique dans le cycle de vie de l'application pour vérifier que les pratiques de Secure coding (Codage sécurisé) sont suivies.</t>
  </si>
  <si>
    <t>Implémenter des Vérifications de Sécurité au Niveau du Code</t>
  </si>
  <si>
    <t>16.13</t>
  </si>
  <si>
    <t>Conduire des tests d'intrusion des applications. Pour les applications critiques, les tests d'intrusion authentifiés sont mieux adaptés pour trouver des vulnérabilités de logique métier que le balayage de code et les tests de sécurité automatisés. Les tests d'intrusion reposent sur les compétences du testeur pour manipuler manuellement une application en tant qu'utilisateur authentifié et non authentifié.</t>
  </si>
  <si>
    <t>Réaliser des Tests d'Intrusion des Applications</t>
  </si>
  <si>
    <t>16.14</t>
  </si>
  <si>
    <t>Effectuer la modélisation des menaces. La modélisation des menaces est le processus d'identification et de traitement des défauts de conception de la sécurité des applications au sein d'une conception, avant la création du code. Elle est effectuée par des individus spécialement formés qui évaluent la conception de l'application et évaluent les risques de sécurité pour chaque point d'entrée et niveau d'accès. L'objectif est de cartographier l'application, l'architecture et l'infrastructure de manière structurée pour comprendre ses faiblesses.</t>
  </si>
  <si>
    <t>Réaliser une Modélisation des Menaces</t>
  </si>
  <si>
    <t>Contrôle CIS #17 : Gestion de la Réponse aux Incidents</t>
  </si>
  <si>
    <t>17.1</t>
  </si>
  <si>
    <t>- Désignez une personne clé, ainsi qu'au moins une personne de secours, qui sera responsable de la gestion du processus de gestion des incidents de l'entreprise. 
- Le personnel de direction est chargé de la coordination et de la documentation des efforts de réponse aux incidents et de récupération, et peut être composé d'employés internes à l'entreprise, de fournisseurs externes ou d'une approche hybride. 
- Si vous utilisez un fournisseur externe, désignez au moins une personne interne à l'entreprise pour superviser tout travail effectué par ce fournisseur. 
- Passez en revue annuellement, ou lorsque des changements significatifs surviennent dans l'entreprise et pourraient avoir un impact sur cette mesure de protection.</t>
  </si>
  <si>
    <t>Désigner du Personnel pour Gérer la Gestion des Incidents</t>
  </si>
  <si>
    <t>17.2</t>
  </si>
  <si>
    <t>Établir et maintenir les coordonnées des parties qui doivent être informées des incidents de sécurité. Les contacts peuvent inclure le personnel interne, les fournisseurs tiers, les forces de l'ordre, les assureurs cybernétiques, les organismes gouvernementaux pertinents, les partenaires du Centre de Partage d'Information et d'Analyse (ISAC), ou d'autres parties prenantes. Vérifier les contacts annuellement pour s'assurer que les informations sont à jour.</t>
  </si>
  <si>
    <t>Établir et Maintenir les Informations de Contact pour Signaler les Incidents de Sécurité</t>
  </si>
  <si>
    <t>17.3</t>
  </si>
  <si>
    <t>- Établir et maintenir un processus d'entreprise pour que le personnel signale les incidents de sécurité. Le processus comprend la période de signalement, le personnel à qui faire le signalement, le mécanisme de signalement, et les informations minimales à fournir. 
- S'assurer que le processus est accessible publiquement à l'ensemble du personnel. Examiner annuellement, ou en cas de changements importants dans l'entreprise pouvant affecter cette mesure de sécurité.</t>
  </si>
  <si>
    <t>Établir et Maintenir un Processus d'Entreprise pour Signaler les Incidents</t>
  </si>
  <si>
    <t>17.4</t>
  </si>
  <si>
    <t>Établir et maintenir un processus de réponse aux incidents qui traite des rôles et responsabilités, des exigences de conformité, et d'un plan de communication. Examiner annuellement, ou en cas de changements importants dans l'entreprise pouvant affecter cette mesure de sécurité.</t>
  </si>
  <si>
    <t>Établir et Maintenir un Processus de Gestion des Incidents</t>
  </si>
  <si>
    <t>17.5</t>
  </si>
  <si>
    <t>- Assigner des rôles et responsabilités clés pour la réponse aux incidents, y compris du personnel juridique, informatique, de la sécurité de l'information, des installations, des relations publiques, des ressources humaines, des intervenants en cas d'incident, et des analystes, le cas échéant. 
- Examiner annuellement, ou en cas de changements importants dans l'entreprise pouvant affecter cette mesure de sécurité.</t>
  </si>
  <si>
    <t>Assigner des Rôles et Responsabilités Clés</t>
  </si>
  <si>
    <t>17.6</t>
  </si>
  <si>
    <t>- Déterminer les mécanismes primaires et secondaires qui seront utilisés pour communiquer et signaler lors d'un incident de sécurité. Les mécanismes peuvent inclure des appels téléphoniques, des e-mails, ou des lettres. Gardez à l'esprit que certains mécanismes, tels que les e-mails, peuvent être affectés pendant un incident de sécurité. 
- Examiner annuellement, ou en cas de changements importants dans l'entreprise pouvant affecter cette mesure de sécurité.</t>
  </si>
  <si>
    <t>Définir des Mécanismes de Communication Pendant la Gestion des Incidents</t>
  </si>
  <si>
    <t>17.7</t>
  </si>
  <si>
    <t>Planifier et réaliser des exercices et des scénarios de réponse aux incidents réguliers pour le personnel clé impliqué dans le processus de réponse aux incidents afin de se préparer à répondre à des incidents du monde réel. Les exercices doivent tester les canaux de communication, la prise de décision et les flux de travail. Effectuer des tests sur une base annuelle, au minimum.</t>
  </si>
  <si>
    <t>Réaliser des Exercices Routiniers de Gestion des Incidents</t>
  </si>
  <si>
    <t>17.8</t>
  </si>
  <si>
    <t>Effectuer des examens post-incident. Les examens post-incident aident à prévenir la récurrence des incidents en identifiant les leçons apprises et les actions de suivi.</t>
  </si>
  <si>
    <t>Réaliser des Revues Post-Incident</t>
  </si>
  <si>
    <t>17.9</t>
  </si>
  <si>
    <t>- Établir et maintenir des seuils d'incidents de sécurité, comprenant au minimum la différenciation entre un incident et un événement. Les exemples peuvent inclure : une activité anormale, une vulnérabilité de sécurité, une faiblesse de sécurité, une violation de données, un incident de confidentialité, etc.
- Examiner annuellement, ou en cas de changements importants dans l'entreprise pouvant affecter cette mesure de sécurité.</t>
  </si>
  <si>
    <t>Établir et Maintenir des Seuils d'Incident de Sécurité</t>
  </si>
  <si>
    <t>Contrôle CIS #18 : Test d'Intrusion</t>
  </si>
  <si>
    <t>18.1</t>
  </si>
  <si>
    <t>- Établir et maintenir un programme de tests d'intrusion adapté à la taille, à la complexité et à la maturité de l'entreprise. 
- Les caractéristiques du programme de tests d'intrusion comprennent le périmètre, telle que le réseau, les applications web, les interfaces de programmation d'applications (API), les services hébergés et les contrôles physiques des locaux ; la fréquence ; les limitations, telles que les heures acceptables et les types d'attaques exclus ; les informations sur le point de contact ; la remédiation, telle que la manière dont les constatations seront acheminées en interne ; et les exigences rétrospectives.</t>
  </si>
  <si>
    <t>Établir et Maintenir un Programme de Tests d'Intrusion</t>
  </si>
  <si>
    <t>18.2</t>
  </si>
  <si>
    <t>- Effectuer des tests d'intrusion externes périodiques selon les exigences du programme, au moins une fois par an. Les tests d'intrusion externes doivent inclure une reconnaissance de l'entreprise et de l'environnement pour détecter des informations exploitables.
- Les tests d'intrusion nécessitent des compétences et une expérience spécialisées et doivent être réalisés par une partie qualifiée. Les tests peuvent être en boîte blanche (white box) ou en boîte noire (black box)..</t>
  </si>
  <si>
    <t>Réaliser Périodiquement des Tests d'Intrusion Externes</t>
  </si>
  <si>
    <t>18.3</t>
  </si>
  <si>
    <t>Remédier aux constatations des tests d'intrusion en fonction de la politique de l'entreprise en matière de portée et de priorisation de la remédiation.</t>
  </si>
  <si>
    <t>Remédier aux Résultats des Tests d'Intrusion</t>
  </si>
  <si>
    <t>18.4</t>
  </si>
  <si>
    <t>Valider les mesures de sécurité après chaque test d'intrusion. Si nécessaire, modifier les jeux de règles et les capacités pour détecter les techniques utilisées pendant les tests.</t>
  </si>
  <si>
    <t>Valider les Mesures de Sécurité</t>
  </si>
  <si>
    <t>18.5</t>
  </si>
  <si>
    <t>Effectuer des tests d'intrusion internes périodiques selon les exigences du programme, au moins une fois par an. Les tests peuvent être en boîte blanche (white box) ou en boîte noire (black box).</t>
  </si>
  <si>
    <t>Réaliser Périodiquement des Tests d'Intrusion Internes</t>
  </si>
  <si>
    <t>Ne pas modifier ces valeurs</t>
  </si>
  <si>
    <t>État de la politique</t>
  </si>
  <si>
    <t>Aucune politique</t>
  </si>
  <si>
    <t>Politique formalisée</t>
  </si>
  <si>
    <t>Statut de l'implémentation</t>
  </si>
  <si>
    <t>État de l'automatisation</t>
  </si>
  <si>
    <t>Note</t>
  </si>
  <si>
    <t>Niveau de conformité du contrôle</t>
  </si>
  <si>
    <t>Signification</t>
  </si>
  <si>
    <t>Inexistant</t>
  </si>
  <si>
    <t>La mesure n'existe pas</t>
  </si>
  <si>
    <t>Non formalisé</t>
  </si>
  <si>
    <t>La politique non formalisé</t>
  </si>
  <si>
    <t>Formalisé</t>
  </si>
  <si>
    <t>Existence d'une politique formalisé et approuvé</t>
  </si>
  <si>
    <t>Formalisé et implémenté</t>
  </si>
  <si>
    <t>Le contrôle est implémenté sur les systèmes</t>
  </si>
  <si>
    <t>Formalisé, Implémenté et Automatisé</t>
  </si>
  <si>
    <t>Le contrôle est implémenté et automatisé sur les systèmes</t>
  </si>
  <si>
    <t>État des rapports</t>
  </si>
  <si>
    <t>Formalisé, Implémenté, Automatisé et Rapporté</t>
  </si>
  <si>
    <t>le contrôle est implémenté, automatisé et rapporter sur les systèmes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</si>
</sst>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1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b/>
      <sz val="14"/>
      <color theme="0"/>
      <name val="Calibri"/>
      <family val="2"/>
      <scheme val="minor"/>
    </font>
    <font>
      <sz val="11"/>
      <color theme="0"/>
      <name val="Calibri"/>
      <family val="2"/>
      <scheme val="minor"/>
    </font>
    <font>
      <sz val="18"/>
      <color theme="0"/>
      <name val="ITC Avant Garde Gothic"/>
      <family val="3"/>
    </font>
    <font>
      <sz val="8"/>
      <name val="Calibri"/>
      <family val="2"/>
      <scheme val="minor"/>
    </font>
    <font>
      <sz val="11"/>
      <color rgb="FFFF0000"/>
      <name val="Calibri"/>
      <family val="2"/>
      <scheme val="minor"/>
    </font>
    <font>
      <sz val="11"/>
      <color theme="1"/>
      <name val="Arial"/>
      <family val="2"/>
    </font>
    <font>
      <sz val="11"/>
      <name val="Calibri"/>
      <family val="2"/>
      <scheme val="minor"/>
    </font>
    <font>
      <sz val="26"/>
      <color theme="0"/>
      <name val="Calibri"/>
      <family val="2"/>
      <scheme val="minor"/>
    </font>
    <font>
      <sz val="12"/>
      <color theme="0"/>
      <name val="Calibri"/>
      <family val="2"/>
      <scheme val="minor"/>
    </font>
    <font>
      <b/>
      <u/>
      <sz val="11"/>
      <color theme="10"/>
      <name val="Calibri"/>
      <family val="2"/>
      <scheme val="minor"/>
    </font>
  </fonts>
  <fills count="17">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1E6E87"/>
        <bgColor indexed="64"/>
      </patternFill>
    </fill>
    <fill>
      <patternFill patternType="solid">
        <fgColor rgb="FF11A8CA"/>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39C1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8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0" fillId="0" borderId="0" xfId="0" applyAlignment="1">
      <alignment vertic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0" fontId="8" fillId="0" borderId="0" xfId="0" applyFont="1"/>
    <xf numFmtId="9" fontId="8" fillId="0" borderId="0" xfId="0" applyNumberFormat="1" applyFont="1" applyAlignment="1">
      <alignment horizontal="center"/>
    </xf>
    <xf numFmtId="0" fontId="8" fillId="0" borderId="0" xfId="0" applyFont="1" applyAlignment="1">
      <alignment horizontal="center"/>
    </xf>
    <xf numFmtId="0" fontId="2" fillId="8" borderId="0" xfId="0" applyFont="1" applyFill="1" applyAlignment="1">
      <alignment horizontal="center" vertical="center"/>
    </xf>
    <xf numFmtId="0" fontId="0" fillId="8" borderId="0" xfId="0" applyFill="1" applyAlignment="1">
      <alignment vertical="center"/>
    </xf>
    <xf numFmtId="0" fontId="2" fillId="8" borderId="0" xfId="0" applyFont="1" applyFill="1" applyAlignment="1">
      <alignment horizontal="center"/>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9" fontId="0" fillId="0" borderId="1" xfId="1" applyFont="1" applyBorder="1" applyAlignment="1">
      <alignment horizontal="center" vertical="center" wrapText="1"/>
    </xf>
    <xf numFmtId="0" fontId="0" fillId="0" borderId="1" xfId="0" applyBorder="1"/>
    <xf numFmtId="43" fontId="0" fillId="0" borderId="1" xfId="3" applyFont="1" applyBorder="1" applyAlignment="1">
      <alignment horizontal="center" vertical="center" wrapText="1"/>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2" fillId="8" borderId="1" xfId="0" applyFont="1" applyFill="1" applyBorder="1" applyAlignment="1">
      <alignment horizontal="center"/>
    </xf>
    <xf numFmtId="9" fontId="0" fillId="0" borderId="1" xfId="0" applyNumberFormat="1" applyBorder="1" applyAlignment="1">
      <alignment horizontal="center"/>
    </xf>
    <xf numFmtId="0" fontId="7" fillId="8" borderId="1" xfId="0" applyFont="1" applyFill="1" applyBorder="1"/>
    <xf numFmtId="2" fontId="7" fillId="8" borderId="1" xfId="0" applyNumberFormat="1" applyFont="1" applyFill="1" applyBorder="1" applyAlignment="1">
      <alignment horizontal="center"/>
    </xf>
    <xf numFmtId="0" fontId="0" fillId="0" borderId="1" xfId="0" applyBorder="1" applyAlignment="1">
      <alignment wrapText="1"/>
    </xf>
    <xf numFmtId="0" fontId="2" fillId="9" borderId="1" xfId="0" applyFont="1" applyFill="1" applyBorder="1" applyAlignment="1">
      <alignment horizontal="center" vertical="center"/>
    </xf>
    <xf numFmtId="2" fontId="0" fillId="0" borderId="1" xfId="0" applyNumberFormat="1" applyBorder="1" applyAlignment="1">
      <alignment horizontal="center" vertical="center"/>
    </xf>
    <xf numFmtId="0" fontId="0" fillId="0" borderId="1" xfId="0" quotePrefix="1" applyBorder="1" applyAlignment="1">
      <alignment vertical="center" wrapText="1"/>
    </xf>
    <xf numFmtId="0" fontId="12" fillId="0" borderId="1" xfId="0" applyFont="1" applyBorder="1" applyAlignment="1">
      <alignment wrapText="1"/>
    </xf>
    <xf numFmtId="0" fontId="13" fillId="0" borderId="1" xfId="0" applyFont="1" applyBorder="1"/>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xf>
    <xf numFmtId="9" fontId="13" fillId="0" borderId="0" xfId="0" applyNumberFormat="1" applyFont="1" applyAlignment="1">
      <alignment horizontal="center"/>
    </xf>
    <xf numFmtId="0" fontId="15" fillId="0" borderId="1" xfId="0" applyFont="1" applyBorder="1" applyAlignment="1">
      <alignment horizontal="center" vertical="center"/>
    </xf>
    <xf numFmtId="0" fontId="0" fillId="0" borderId="1" xfId="0" applyBorder="1" applyAlignment="1">
      <alignment vertical="center"/>
    </xf>
    <xf numFmtId="0" fontId="12" fillId="0" borderId="1" xfId="0" quotePrefix="1" applyFont="1" applyBorder="1" applyAlignment="1">
      <alignment vertical="center" wrapText="1"/>
    </xf>
    <xf numFmtId="0" fontId="12" fillId="0" borderId="1" xfId="0" applyFont="1" applyBorder="1" applyAlignment="1">
      <alignment vertical="center" wrapText="1"/>
    </xf>
    <xf numFmtId="0" fontId="0" fillId="0" borderId="1" xfId="0" applyBorder="1" applyAlignment="1">
      <alignment horizontal="center" vertical="center"/>
    </xf>
    <xf numFmtId="0" fontId="15" fillId="0" borderId="0" xfId="0" applyFont="1" applyAlignment="1">
      <alignment horizontal="center" vertical="center"/>
    </xf>
    <xf numFmtId="43" fontId="0" fillId="0" borderId="0" xfId="3" applyFont="1"/>
    <xf numFmtId="9" fontId="0" fillId="0" borderId="0" xfId="1" applyFont="1"/>
    <xf numFmtId="0" fontId="13" fillId="0" borderId="0" xfId="0" applyFont="1"/>
    <xf numFmtId="10" fontId="0" fillId="0" borderId="0" xfId="0" applyNumberFormat="1"/>
    <xf numFmtId="164" fontId="0" fillId="0" borderId="0" xfId="3" applyNumberFormat="1" applyFont="1"/>
    <xf numFmtId="0" fontId="6" fillId="0" borderId="0" xfId="2" applyAlignment="1"/>
    <xf numFmtId="0" fontId="2" fillId="15" borderId="0" xfId="0" applyFont="1" applyFill="1"/>
    <xf numFmtId="0" fontId="2" fillId="14" borderId="1" xfId="0" applyFont="1" applyFill="1" applyBorder="1" applyAlignment="1">
      <alignment horizontal="center" vertical="center"/>
    </xf>
    <xf numFmtId="43" fontId="13" fillId="0" borderId="1" xfId="3" applyFont="1" applyBorder="1" applyAlignment="1">
      <alignment horizontal="center" vertical="center"/>
    </xf>
    <xf numFmtId="0" fontId="0" fillId="0" borderId="0" xfId="0" applyAlignment="1">
      <alignment horizontal="left" vertical="center"/>
    </xf>
    <xf numFmtId="0" fontId="2" fillId="8" borderId="0" xfId="0" applyFont="1" applyFill="1" applyAlignment="1">
      <alignment horizontal="left" vertical="center"/>
    </xf>
    <xf numFmtId="0" fontId="0" fillId="0" borderId="1" xfId="0" applyBorder="1" applyAlignment="1">
      <alignment horizontal="left" vertical="center"/>
    </xf>
    <xf numFmtId="0" fontId="11" fillId="0" borderId="1" xfId="0" applyFont="1" applyBorder="1" applyAlignment="1">
      <alignment vertical="center"/>
    </xf>
    <xf numFmtId="0" fontId="13" fillId="0" borderId="1" xfId="0" applyFont="1" applyBorder="1" applyAlignment="1">
      <alignment vertical="center" wrapText="1"/>
    </xf>
    <xf numFmtId="0" fontId="2" fillId="3"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2" fillId="12" borderId="0" xfId="0" applyFont="1" applyFill="1" applyAlignment="1">
      <alignment horizontal="left" vertical="center"/>
    </xf>
    <xf numFmtId="0" fontId="2" fillId="13" borderId="0" xfId="0" applyFont="1" applyFill="1" applyAlignment="1">
      <alignment horizontal="left" vertical="center"/>
    </xf>
    <xf numFmtId="0" fontId="15" fillId="0" borderId="1" xfId="0" applyFont="1" applyFill="1" applyBorder="1" applyAlignment="1">
      <alignment horizontal="center" vertical="center"/>
    </xf>
    <xf numFmtId="0" fontId="3" fillId="0" borderId="0" xfId="0" applyFont="1"/>
    <xf numFmtId="0" fontId="16" fillId="0" borderId="0" xfId="2" applyFont="1"/>
    <xf numFmtId="0" fontId="2" fillId="16" borderId="0" xfId="0" applyFont="1" applyFill="1" applyAlignment="1">
      <alignment horizontal="left" vertical="center"/>
    </xf>
    <xf numFmtId="0" fontId="3" fillId="2" borderId="1" xfId="0" applyFont="1" applyFill="1" applyBorder="1" applyAlignment="1">
      <alignment horizontal="center"/>
    </xf>
    <xf numFmtId="0" fontId="2" fillId="8" borderId="1" xfId="0" applyFont="1" applyFill="1" applyBorder="1" applyAlignment="1">
      <alignment horizontal="center"/>
    </xf>
    <xf numFmtId="0" fontId="9" fillId="8" borderId="0" xfId="0" applyFont="1" applyFill="1" applyAlignment="1">
      <alignment horizontal="center" vertical="center"/>
    </xf>
    <xf numFmtId="0" fontId="4" fillId="8" borderId="0" xfId="0" applyFont="1" applyFill="1" applyAlignment="1">
      <alignment horizontal="center" vertical="center"/>
    </xf>
    <xf numFmtId="0" fontId="6" fillId="0" borderId="0" xfId="2" applyAlignment="1">
      <alignment horizontal="center" vertical="center"/>
    </xf>
    <xf numFmtId="0" fontId="2" fillId="4" borderId="0" xfId="0" applyFont="1" applyFill="1" applyAlignment="1">
      <alignment horizontal="center"/>
    </xf>
    <xf numFmtId="0" fontId="2" fillId="5" borderId="0" xfId="0" applyFont="1" applyFill="1" applyAlignment="1">
      <alignment horizontal="center"/>
    </xf>
  </cellXfs>
  <cellStyles count="4">
    <cellStyle name="Lien hypertexte" xfId="2" builtinId="8"/>
    <cellStyle name="Milliers" xfId="3" builtinId="3"/>
    <cellStyle name="Normal" xfId="0" builtinId="0"/>
    <cellStyle name="Pourcentage" xfId="1" builtinId="5"/>
  </cellStyles>
  <dxfs count="453">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C00000"/>
        </patternFill>
      </fill>
    </dxf>
    <dxf>
      <fill>
        <patternFill>
          <bgColor rgb="FFFF0000"/>
        </patternFill>
      </fill>
    </dxf>
    <dxf>
      <fill>
        <patternFill>
          <bgColor rgb="FFFFC000"/>
        </patternFill>
      </fill>
    </dxf>
    <dxf>
      <fill>
        <patternFill>
          <bgColor rgb="FFEBE600"/>
        </patternFill>
      </fill>
    </dxf>
    <dxf>
      <fill>
        <patternFill>
          <bgColor rgb="FF92D050"/>
        </patternFill>
      </fill>
    </dxf>
    <dxf>
      <fill>
        <patternFill>
          <bgColor rgb="FF00B050"/>
        </patternFill>
      </fill>
    </dxf>
  </dxfs>
  <tableStyles count="0" defaultTableStyle="TableStyleMedium2" defaultPivotStyle="PivotStyleLight16"/>
  <colors>
    <mruColors>
      <color rgb="FFF39C12"/>
      <color rgb="FFEBE600"/>
      <color rgb="FF1E6E87"/>
      <color rgb="FFF1C40F"/>
      <color rgb="FFFFFF66"/>
      <color rgb="FFE67E22"/>
      <color rgb="FF11A8CA"/>
      <color rgb="FF3F778F"/>
      <color rgb="FFA2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sz="1400" b="0" i="0" u="none" strike="noStrike" cap="none" baseline="0">
                <a:effectLst/>
              </a:rPr>
              <a:t>Scores globaux du niveau de maturité</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barChart>
        <c:barDir val="col"/>
        <c:grouping val="clustered"/>
        <c:varyColors val="0"/>
        <c:ser>
          <c:idx val="0"/>
          <c:order val="0"/>
          <c:tx>
            <c:strRef>
              <c:f>Dashboard!$C$17</c:f>
              <c:strCache>
                <c:ptCount val="1"/>
                <c:pt idx="0">
                  <c:v>Score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delete val="1"/>
          </c:dLbls>
          <c:cat>
            <c:strRef>
              <c:f>Dashboard!$B$18:$B$22</c:f>
              <c:strCache>
                <c:ptCount val="5"/>
                <c:pt idx="0">
                  <c:v>Politiques formalisées et approuvées</c:v>
                </c:pt>
                <c:pt idx="1">
                  <c:v>Contrôles 1 à 6 Implémentés</c:v>
                </c:pt>
                <c:pt idx="2">
                  <c:v>Tous les contrôles implémentés</c:v>
                </c:pt>
                <c:pt idx="3">
                  <c:v>Tous les contrôles automatisés</c:v>
                </c:pt>
                <c:pt idx="4">
                  <c:v>Tous les contrôles rapportés</c:v>
                </c:pt>
              </c:strCache>
            </c:strRef>
          </c:cat>
          <c:val>
            <c:numRef>
              <c:f>Dashboard!$C$18:$C$22</c:f>
              <c:numCache>
                <c:formatCode>0.00</c:formatCode>
                <c:ptCount val="5"/>
                <c:pt idx="0">
                  <c:v>1</c:v>
                </c:pt>
                <c:pt idx="1">
                  <c:v>0.75</c:v>
                </c:pt>
                <c:pt idx="2">
                  <c:v>0.75</c:v>
                </c:pt>
                <c:pt idx="3">
                  <c:v>0</c:v>
                </c:pt>
                <c:pt idx="4">
                  <c:v>0</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100"/>
        <c:overlap val="-24"/>
        <c:axId val="345410720"/>
        <c:axId val="345409544"/>
      </c:barChart>
      <c:catAx>
        <c:axId val="3454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345410720"/>
        <c:crosses val="autoZero"/>
        <c:crossBetween val="between"/>
      </c:valAx>
      <c:spPr>
        <a:noFill/>
        <a:ln>
          <a:noFill/>
        </a:ln>
        <a:effectLst/>
      </c:spPr>
    </c:plotArea>
    <c:plotVisOnly val="1"/>
    <c:dispBlanksAs val="gap"/>
    <c:showDLblsOverMax val="0"/>
  </c:chart>
  <c:spPr>
    <a:solidFill>
      <a:schemeClr val="bg1"/>
    </a:solidFill>
    <a:ln w="28575" cap="flat" cmpd="sng" algn="ctr">
      <a:solidFill>
        <a:srgbClr val="1E6E87"/>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en-US" baseline="0"/>
              <a:t>CSC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#5'!$E$5,'CSC #5'!$E$7)</c:f>
              <c:numCache>
                <c:formatCode>0%</c:formatCode>
                <c:ptCount val="2"/>
                <c:pt idx="0">
                  <c:v>0</c:v>
                </c:pt>
                <c:pt idx="1">
                  <c:v>0</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en-US" baseline="0"/>
              <a:t>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#6'!$E$5,'CSC #6'!$E$7)</c:f>
              <c:numCache>
                <c:formatCode>0%</c:formatCode>
                <c:ptCount val="2"/>
                <c:pt idx="0">
                  <c:v>0</c:v>
                </c:pt>
                <c:pt idx="1">
                  <c:v>0</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en-US" sz="1400" b="0" i="0" u="none" strike="noStrike" kern="1200" spc="0" baseline="0">
                <a:solidFill>
                  <a:sysClr val="windowText" lastClr="000000">
                    <a:lumMod val="65000"/>
                    <a:lumOff val="35000"/>
                  </a:sysClr>
                </a:solidFill>
              </a:rPr>
              <a:t>CSC </a:t>
            </a:r>
            <a:r>
              <a:rPr lang="en-US" baseline="0"/>
              <a:t>#7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#7'!$E$5,'CSC #7'!$E$7)</c:f>
              <c:numCache>
                <c:formatCode>0%</c:formatCode>
                <c:ptCount val="2"/>
                <c:pt idx="0">
                  <c:v>0</c:v>
                </c:pt>
                <c:pt idx="1">
                  <c:v>0</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en-US" sz="1400" b="0" i="0" u="none" strike="noStrike" kern="1200" spc="0" baseline="0">
                <a:solidFill>
                  <a:sysClr val="windowText" lastClr="000000">
                    <a:lumMod val="65000"/>
                    <a:lumOff val="35000"/>
                  </a:sysClr>
                </a:solidFill>
              </a:rPr>
              <a:t>CSC </a:t>
            </a:r>
            <a:r>
              <a:rPr lang="en-US" baseline="0"/>
              <a:t>#8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#8'!$E$5,'CSC #8'!$E$7)</c:f>
              <c:numCache>
                <c:formatCode>0%</c:formatCode>
                <c:ptCount val="2"/>
                <c:pt idx="0">
                  <c:v>0</c:v>
                </c:pt>
                <c:pt idx="1">
                  <c:v>0</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#9'!$E$5,'CSC #9'!$E$7)</c:f>
              <c:numCache>
                <c:formatCode>0%</c:formatCode>
                <c:ptCount val="2"/>
                <c:pt idx="0">
                  <c:v>0</c:v>
                </c:pt>
                <c:pt idx="1">
                  <c:v>0</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#10'!$E$5,'CSC #10'!$E$7)</c:f>
              <c:numCache>
                <c:formatCode>0%</c:formatCode>
                <c:ptCount val="2"/>
                <c:pt idx="0">
                  <c:v>0</c:v>
                </c:pt>
                <c:pt idx="1">
                  <c:v>0</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#11'!$E$5,'CSC #11'!$E$7)</c:f>
              <c:numCache>
                <c:formatCode>0%</c:formatCode>
                <c:ptCount val="2"/>
                <c:pt idx="0">
                  <c:v>0</c:v>
                </c:pt>
                <c:pt idx="1">
                  <c:v>0</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#12'!$E$5,'CSC #12'!$E$7)</c:f>
              <c:numCache>
                <c:formatCode>0%</c:formatCode>
                <c:ptCount val="2"/>
                <c:pt idx="0">
                  <c:v>0</c:v>
                </c:pt>
                <c:pt idx="1">
                  <c:v>0</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100" b="0" i="0" u="none" strike="noStrike" kern="1200" spc="0" baseline="0">
                <a:solidFill>
                  <a:sysClr val="windowText" lastClr="000000">
                    <a:lumMod val="65000"/>
                    <a:lumOff val="35000"/>
                  </a:sysClr>
                </a:solidFill>
                <a:effectLst/>
              </a:rPr>
              <a:t>Mise en œuvre totale du </a:t>
            </a:r>
            <a:r>
              <a:rPr lang="fr-DZ" sz="1100" b="0" i="0" u="none" strike="noStrike" kern="1200" spc="0" baseline="0">
                <a:solidFill>
                  <a:sysClr val="windowText" lastClr="000000">
                    <a:lumMod val="65000"/>
                    <a:lumOff val="35000"/>
                  </a:sysClr>
                </a:solidFill>
                <a:effectLst/>
              </a:rPr>
              <a:t> CSC  </a:t>
            </a:r>
            <a:r>
              <a:rPr lang="en-US" baseline="0"/>
              <a:t>#13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#13'!$E$5,'CSC #13'!$E$7)</c:f>
              <c:numCache>
                <c:formatCode>0%</c:formatCode>
                <c:ptCount val="2"/>
                <c:pt idx="0">
                  <c:v>0</c:v>
                </c:pt>
                <c:pt idx="1">
                  <c:v>0</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 </a:t>
            </a: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#14'!$E$5,'CSC #14'!$E$7)</c:f>
              <c:numCache>
                <c:formatCode>0%</c:formatCode>
                <c:ptCount val="2"/>
                <c:pt idx="0">
                  <c:v>0</c:v>
                </c:pt>
                <c:pt idx="1">
                  <c:v>0</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a:t>Taux de mise en œuvre par contrôle</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Dashboard!$R$20:$R$39</c15:sqref>
                  </c15:fullRef>
                </c:ext>
              </c:extLst>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extLst>
                <c:ext xmlns:c15="http://schemas.microsoft.com/office/drawing/2012/chart" uri="{02D57815-91ED-43cb-92C2-25804820EDAC}">
                  <c15:fullRef>
                    <c15:sqref>Dashboard!$S$20:$S$39</c15:sqref>
                  </c15:fullRef>
                </c:ext>
              </c:extLst>
              <c:f>Dashboard!$S$20:$S$37</c:f>
              <c:numCache>
                <c:formatCode>0%</c:formatCode>
                <c:ptCount val="18"/>
                <c:pt idx="0">
                  <c:v>0.75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100"/>
        <c:overlap val="-24"/>
        <c:axId val="469824968"/>
        <c:axId val="469823328"/>
      </c:barChart>
      <c:catAx>
        <c:axId val="46982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469824968"/>
        <c:crosses val="autoZero"/>
        <c:crossBetween val="between"/>
      </c:valAx>
      <c:spPr>
        <a:noFill/>
        <a:ln>
          <a:noFill/>
        </a:ln>
        <a:effectLst/>
      </c:spPr>
    </c:plotArea>
    <c:plotVisOnly val="1"/>
    <c:dispBlanksAs val="gap"/>
    <c:showDLblsOverMax val="0"/>
  </c:chart>
  <c:spPr>
    <a:solidFill>
      <a:schemeClr val="bg1"/>
    </a:solidFill>
    <a:ln w="28575" cap="flat" cmpd="sng" algn="ctr">
      <a:solidFill>
        <a:srgbClr val="1E6E87"/>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#15'!$E$5,'CSC #15'!$E$7)</c:f>
              <c:numCache>
                <c:formatCode>0%</c:formatCode>
                <c:ptCount val="2"/>
                <c:pt idx="0">
                  <c:v>0</c:v>
                </c:pt>
                <c:pt idx="1">
                  <c:v>0</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#16'!$E$5,'CSC #16'!$E$7)</c:f>
              <c:numCache>
                <c:formatCode>0%</c:formatCode>
                <c:ptCount val="2"/>
                <c:pt idx="0">
                  <c:v>0</c:v>
                </c:pt>
                <c:pt idx="1">
                  <c:v>0</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#17'!$E$5,'CSC #17'!$E$7)</c:f>
              <c:numCache>
                <c:formatCode>0%</c:formatCode>
                <c:ptCount val="2"/>
                <c:pt idx="0">
                  <c:v>0</c:v>
                </c:pt>
                <c:pt idx="1">
                  <c:v>0</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a:t>
            </a:r>
            <a:r>
              <a:rPr lang="fr-DZ" sz="1400" b="0" i="0" u="none" strike="noStrike" kern="1200" spc="0" baseline="0">
                <a:solidFill>
                  <a:sysClr val="windowText" lastClr="000000">
                    <a:lumMod val="65000"/>
                    <a:lumOff val="35000"/>
                  </a:sysClr>
                </a:solidFill>
                <a:effectLst/>
              </a:rPr>
              <a:t> CSC  </a:t>
            </a:r>
            <a:r>
              <a:rPr lang="en-US" baseline="0"/>
              <a:t>#18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#18'!$E$5,'CSC #18'!$E$7)</c:f>
              <c:numCache>
                <c:formatCode>0%</c:formatCode>
                <c:ptCount val="2"/>
                <c:pt idx="0">
                  <c:v>0</c:v>
                </c:pt>
                <c:pt idx="1">
                  <c:v>0</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Scores </a:t>
            </a:r>
            <a:r>
              <a:rPr lang="fr-DZ"/>
              <a:t>par</a:t>
            </a:r>
            <a:r>
              <a:rPr lang="fr-FR"/>
              <a:t> Groupe d</a:t>
            </a:r>
            <a:r>
              <a:rPr lang="fr-DZ"/>
              <a:t>'i</a:t>
            </a:r>
            <a:r>
              <a:rPr lang="fr-FR"/>
              <a:t>mplémentation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344F-435E-89E8-A8A2E2FF28B3}"/>
            </c:ext>
          </c:extLst>
        </c:ser>
        <c:dLbls>
          <c:dLblPos val="outEnd"/>
          <c:showLegendKey val="0"/>
          <c:showVal val="1"/>
          <c:showCatName val="0"/>
          <c:showSerName val="0"/>
          <c:showPercent val="0"/>
          <c:showBubbleSize val="0"/>
        </c:dLbls>
        <c:gapWidth val="444"/>
        <c:overlap val="-90"/>
        <c:axId val="345410720"/>
        <c:axId val="345409544"/>
      </c:barChart>
      <c:catAx>
        <c:axId val="345410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345409544"/>
        <c:crosses val="autoZero"/>
        <c:auto val="1"/>
        <c:lblAlgn val="ctr"/>
        <c:lblOffset val="100"/>
        <c:noMultiLvlLbl val="0"/>
      </c:catAx>
      <c:valAx>
        <c:axId val="345409544"/>
        <c:scaling>
          <c:orientation val="minMax"/>
          <c:max val="1"/>
        </c:scaling>
        <c:delete val="1"/>
        <c:axPos val="l"/>
        <c:numFmt formatCode="0%" sourceLinked="1"/>
        <c:majorTickMark val="none"/>
        <c:minorTickMark val="none"/>
        <c:tickLblPos val="nextTo"/>
        <c:crossAx val="345410720"/>
        <c:crosses val="autoZero"/>
        <c:crossBetween val="between"/>
      </c:valAx>
      <c:spPr>
        <a:noFill/>
        <a:ln>
          <a:noFill/>
        </a:ln>
        <a:effectLst/>
      </c:spPr>
    </c:plotArea>
    <c:plotVisOnly val="1"/>
    <c:dispBlanksAs val="gap"/>
    <c:showDLblsOverMax val="0"/>
  </c:chart>
  <c:spPr>
    <a:solidFill>
      <a:schemeClr val="lt1"/>
    </a:solidFill>
    <a:ln w="28575" cap="flat" cmpd="sng" algn="ctr">
      <a:solidFill>
        <a:srgbClr val="1E6E87"/>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Niveau</a:t>
            </a:r>
            <a:r>
              <a:rPr lang="fr-FR" baseline="0"/>
              <a:t> de conformité par contrôle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Dashboard!$K$43:$K$60</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f>Dashboard!$L$43:$L$60</c:f>
              <c:numCache>
                <c:formatCode>_(* #,##0.00_);_(* \(#,##0.00\);_(*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9002-4015-8EBF-480F6CEBA81B}"/>
            </c:ext>
          </c:extLst>
        </c:ser>
        <c:dLbls>
          <c:showLegendKey val="0"/>
          <c:showVal val="0"/>
          <c:showCatName val="0"/>
          <c:showSerName val="0"/>
          <c:showPercent val="0"/>
          <c:showBubbleSize val="0"/>
        </c:dLbls>
        <c:axId val="1814414623"/>
        <c:axId val="1814434783"/>
      </c:radarChart>
      <c:catAx>
        <c:axId val="181441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4434783"/>
        <c:crosses val="autoZero"/>
        <c:auto val="1"/>
        <c:lblAlgn val="ctr"/>
        <c:lblOffset val="100"/>
        <c:noMultiLvlLbl val="0"/>
      </c:catAx>
      <c:valAx>
        <c:axId val="181443478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4414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Dashboard!$L$42</c:f>
              <c:strCache>
                <c:ptCount val="1"/>
                <c:pt idx="0">
                  <c:v>Niveau de conformité</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Dashboard!$K$43:$K$60</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f>Dashboard!$L$43:$L$60</c:f>
              <c:numCache>
                <c:formatCode>_(* #,##0.00_);_(* \(#,##0.00\);_(*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6133-42AC-978D-B5DBDD60C74A}"/>
            </c:ext>
          </c:extLst>
        </c:ser>
        <c:dLbls>
          <c:showLegendKey val="0"/>
          <c:showVal val="0"/>
          <c:showCatName val="0"/>
          <c:showSerName val="0"/>
          <c:showPercent val="0"/>
          <c:showBubbleSize val="0"/>
        </c:dLbls>
        <c:gapWidth val="219"/>
        <c:overlap val="-27"/>
        <c:axId val="1597732543"/>
        <c:axId val="1597734463"/>
      </c:barChart>
      <c:catAx>
        <c:axId val="159773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7734463"/>
        <c:crosses val="autoZero"/>
        <c:auto val="1"/>
        <c:lblAlgn val="ctr"/>
        <c:lblOffset val="100"/>
        <c:noMultiLvlLbl val="0"/>
      </c:catAx>
      <c:valAx>
        <c:axId val="159773446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77325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baseline="0">
                <a:effectLst/>
              </a:rPr>
              <a:t>Mise en œuvre totale du CSC #1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#1'!$E$5,'CSC #1'!$E$7)</c:f>
              <c:numCache>
                <c:formatCode>0%</c:formatCode>
                <c:ptCount val="2"/>
                <c:pt idx="0">
                  <c:v>0</c:v>
                </c:pt>
                <c:pt idx="1">
                  <c:v>0</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CSC #</a:t>
            </a:r>
            <a:r>
              <a:rPr lang="fr-DZ" sz="1400" b="0" i="0" u="none" strike="noStrike" kern="1200" spc="0" baseline="0">
                <a:solidFill>
                  <a:sysClr val="windowText" lastClr="000000">
                    <a:lumMod val="65000"/>
                    <a:lumOff val="35000"/>
                  </a:sysClr>
                </a:solidFill>
                <a:effectLst/>
              </a:rPr>
              <a:t>2</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#2'!$E$5,'CSC #2'!$E$7)</c:f>
              <c:numCache>
                <c:formatCode>0%</c:formatCode>
                <c:ptCount val="2"/>
                <c:pt idx="0">
                  <c:v>0</c:v>
                </c:pt>
                <c:pt idx="1">
                  <c:v>0</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CSC #</a:t>
            </a:r>
            <a:r>
              <a:rPr lang="fr-DZ" sz="1400" b="0" i="0" u="none" strike="noStrike" kern="1200" spc="0" baseline="0">
                <a:solidFill>
                  <a:sysClr val="windowText" lastClr="000000">
                    <a:lumMod val="65000"/>
                    <a:lumOff val="35000"/>
                  </a:sysClr>
                </a:solidFill>
                <a:effectLst/>
              </a:rPr>
              <a:t>3</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#3'!$E$5,'CSC #3'!$E$7)</c:f>
              <c:numCache>
                <c:formatCode>0%</c:formatCode>
                <c:ptCount val="2"/>
                <c:pt idx="0">
                  <c:v>0</c:v>
                </c:pt>
                <c:pt idx="1">
                  <c:v>0</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effectLst/>
              </a:rPr>
              <a:t>Mise en œuvre totale du CSC #</a:t>
            </a:r>
            <a:r>
              <a:rPr lang="fr-DZ" sz="1400" b="0" i="0" u="none" strike="noStrike" kern="1200" spc="0" baseline="0">
                <a:solidFill>
                  <a:sysClr val="windowText" lastClr="000000">
                    <a:lumMod val="65000"/>
                    <a:lumOff val="35000"/>
                  </a:sysClr>
                </a:solidFill>
                <a:effectLst/>
              </a:rPr>
              <a:t>4</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#4'!$E$5,'CSC #4'!$E$7)</c:f>
              <c:numCache>
                <c:formatCode>0%</c:formatCode>
                <c:ptCount val="2"/>
                <c:pt idx="0">
                  <c:v>0</c:v>
                </c:pt>
                <c:pt idx="1">
                  <c:v>0</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9" name="Chart 8">
          <a:extLst>
            <a:ext uri="{FF2B5EF4-FFF2-40B4-BE49-F238E27FC236}">
              <a16:creationId xmlns:a16="http://schemas.microsoft.com/office/drawing/2014/main" id="{15D72C75-04DC-4383-B7E7-209E5199A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427404</xdr:colOff>
      <xdr:row>41</xdr:row>
      <xdr:rowOff>36635</xdr:rowOff>
    </xdr:from>
    <xdr:to>
      <xdr:col>8</xdr:col>
      <xdr:colOff>576628</xdr:colOff>
      <xdr:row>58</xdr:row>
      <xdr:rowOff>210282</xdr:rowOff>
    </xdr:to>
    <xdr:graphicFrame macro="">
      <xdr:nvGraphicFramePr>
        <xdr:cNvPr id="11" name="Graphique 6">
          <a:extLst>
            <a:ext uri="{FF2B5EF4-FFF2-40B4-BE49-F238E27FC236}">
              <a16:creationId xmlns:a16="http://schemas.microsoft.com/office/drawing/2014/main" id="{3DFBF7AF-3645-6168-6777-7249EF95D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61</xdr:row>
      <xdr:rowOff>154841</xdr:rowOff>
    </xdr:from>
    <xdr:to>
      <xdr:col>16</xdr:col>
      <xdr:colOff>240571</xdr:colOff>
      <xdr:row>85</xdr:row>
      <xdr:rowOff>36634</xdr:rowOff>
    </xdr:to>
    <xdr:graphicFrame macro="">
      <xdr:nvGraphicFramePr>
        <xdr:cNvPr id="12" name="Graphique 11">
          <a:extLst>
            <a:ext uri="{FF2B5EF4-FFF2-40B4-BE49-F238E27FC236}">
              <a16:creationId xmlns:a16="http://schemas.microsoft.com/office/drawing/2014/main" id="{391AE4B8-8D1E-E667-8AB9-F590B289D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1"/>
  <sheetViews>
    <sheetView topLeftCell="A10" zoomScale="70" zoomScaleNormal="70" workbookViewId="0">
      <selection activeCell="B27" sqref="B27"/>
    </sheetView>
  </sheetViews>
  <sheetFormatPr baseColWidth="10" defaultColWidth="8.6640625" defaultRowHeight="14.4"/>
  <cols>
    <col min="1" max="1" width="18.33203125" customWidth="1"/>
    <col min="2" max="2" width="22.5546875" bestFit="1" customWidth="1"/>
    <col min="3" max="3" width="9.5546875" customWidth="1"/>
    <col min="4" max="4" width="12" customWidth="1"/>
    <col min="5" max="5" width="9.5546875" customWidth="1"/>
    <col min="6" max="6" width="11.6640625" customWidth="1"/>
    <col min="11" max="11" width="12.33203125" customWidth="1"/>
    <col min="12" max="12" width="20.44140625" bestFit="1" customWidth="1"/>
    <col min="16" max="16" width="16.6640625" customWidth="1"/>
    <col min="18" max="19" width="8.6640625" style="14"/>
  </cols>
  <sheetData>
    <row r="1" spans="1:19" ht="59.7" customHeight="1">
      <c r="A1" s="76" t="s">
        <v>0</v>
      </c>
      <c r="B1" s="77"/>
      <c r="C1" s="77"/>
      <c r="D1" s="77"/>
      <c r="E1" s="77"/>
      <c r="F1" s="77"/>
      <c r="G1" s="77"/>
      <c r="H1" s="77"/>
      <c r="I1" s="77"/>
      <c r="J1" s="77"/>
      <c r="K1" s="77"/>
      <c r="L1" s="77"/>
      <c r="M1" s="77"/>
      <c r="N1" s="77"/>
      <c r="O1" s="77"/>
      <c r="P1" s="77"/>
    </row>
    <row r="3" spans="1:19">
      <c r="H3" s="75" t="s">
        <v>1</v>
      </c>
      <c r="I3" s="75"/>
      <c r="J3" s="75"/>
      <c r="K3" s="75"/>
      <c r="L3" s="75"/>
      <c r="M3" s="75"/>
      <c r="N3" s="75"/>
      <c r="O3" s="75"/>
      <c r="P3" s="75"/>
    </row>
    <row r="4" spans="1:19">
      <c r="H4" s="74" t="s">
        <v>2</v>
      </c>
      <c r="I4" s="74"/>
      <c r="J4" s="31" t="e">
        <f>S16</f>
        <v>#DIV/0!</v>
      </c>
      <c r="K4" s="74" t="s">
        <v>3</v>
      </c>
      <c r="L4" s="74"/>
      <c r="M4" s="31" t="e">
        <f>S17</f>
        <v>#DIV/0!</v>
      </c>
      <c r="N4" s="74" t="s">
        <v>4</v>
      </c>
      <c r="O4" s="74"/>
      <c r="P4" s="31" t="e">
        <f>S18</f>
        <v>#DIV/0!</v>
      </c>
      <c r="R4" s="15" t="e">
        <f>AVERAGE(S21,S26,S23,S24,S28)</f>
        <v>#DIV/0!</v>
      </c>
      <c r="S4" s="15" t="e">
        <f>AVERAGE(S20,S27)</f>
        <v>#DIV/0!</v>
      </c>
    </row>
    <row r="5" spans="1:19">
      <c r="R5" s="15" t="e">
        <f>AVERAGE(S21,S26,S23,S24)</f>
        <v>#DIV/0!</v>
      </c>
      <c r="S5" s="15" t="e">
        <f>AVERAGE(S20,S27)</f>
        <v>#DIV/0!</v>
      </c>
    </row>
    <row r="6" spans="1:19">
      <c r="R6" s="15" t="e">
        <f>AVERAGE(S21,S26,S23,S24)</f>
        <v>#DIV/0!</v>
      </c>
      <c r="S6" s="15" t="e">
        <f>AVERAGE(S20,S27)</f>
        <v>#DIV/0!</v>
      </c>
    </row>
    <row r="7" spans="1:19">
      <c r="R7" s="15" t="e">
        <f>AVERAGE(S21,S26,S23,S24)</f>
        <v>#DIV/0!</v>
      </c>
      <c r="S7" s="15" t="e">
        <f>AVERAGE(S20,S27)</f>
        <v>#DIV/0!</v>
      </c>
    </row>
    <row r="8" spans="1:19">
      <c r="R8" s="15" t="e">
        <f>AVERAGE(S21,S26,S23,S24)</f>
        <v>#DIV/0!</v>
      </c>
      <c r="S8" s="15" t="e">
        <f>AVERAGE(S20,S27)</f>
        <v>#DIV/0!</v>
      </c>
    </row>
    <row r="9" spans="1:19">
      <c r="R9" s="15" t="e">
        <f>AVERAGE(S21,S26,S23,S24,S25)</f>
        <v>#DIV/0!</v>
      </c>
      <c r="S9" s="15" t="e">
        <f>AVERAGE(S20,S27)</f>
        <v>#DIV/0!</v>
      </c>
    </row>
    <row r="10" spans="1:19">
      <c r="R10" s="15" t="e">
        <f>AVERAGE(S21,S26,S23,S24,S32,S33,S25)</f>
        <v>#DIV/0!</v>
      </c>
      <c r="S10" s="15" t="e">
        <f>AVERAGE(S20,S27)</f>
        <v>#DIV/0!</v>
      </c>
    </row>
    <row r="11" spans="1:19">
      <c r="R11" s="15" t="e">
        <f>AVERAGE(S21,S26,S23,S24,S31,S32,S25)</f>
        <v>#DIV/0!</v>
      </c>
      <c r="S11" s="15" t="e">
        <f>AVERAGE(S20,S27)</f>
        <v>#DIV/0!</v>
      </c>
    </row>
    <row r="12" spans="1:19">
      <c r="R12" s="15" t="e">
        <f>AVERAGE(S21,S26,S23,S24,S31,S32,S25)</f>
        <v>#DIV/0!</v>
      </c>
      <c r="S12" s="15" t="e">
        <f>AVERAGE(S20,S27)</f>
        <v>#DIV/0!</v>
      </c>
    </row>
    <row r="13" spans="1:19">
      <c r="R13" s="15" t="e">
        <f>AVERAGE(S31,S32)</f>
        <v>#DIV/0!</v>
      </c>
      <c r="S13" s="15" t="e">
        <f>AVERAGE(S20,S27,S32)</f>
        <v>#DIV/0!</v>
      </c>
    </row>
    <row r="14" spans="1:19">
      <c r="R14" s="15" t="e">
        <f>AVERAGE(S31,S32)</f>
        <v>#DIV/0!</v>
      </c>
      <c r="S14" s="15" t="e">
        <f>AVERAGE(S20,S27,S32)</f>
        <v>#DIV/0!</v>
      </c>
    </row>
    <row r="15" spans="1:19">
      <c r="R15" s="16"/>
      <c r="S15" s="15"/>
    </row>
    <row r="16" spans="1:19">
      <c r="R16" s="16" t="s">
        <v>5</v>
      </c>
      <c r="S16" s="15" t="e">
        <f>AVERAGE('CSC #1'!G32,'CSC #2'!G34,'CSC #3'!G41,'CSC #4'!G39,'CSC #5'!G33,'CSC #6'!G35,'CSC #7'!G34,'CSC #8'!G39,'CSC #9'!G34,'CSC #10'!G34,'CSC #11'!G32,'CSC #12'!G35,'CSC #13'!G38,'CSC #14'!G36,'CSC #15'!G34,'CSC #16'!G41,'CSC #17'!G34,'CSC #18'!G32)</f>
        <v>#DIV/0!</v>
      </c>
    </row>
    <row r="17" spans="1:19">
      <c r="A17" s="30" t="s">
        <v>6</v>
      </c>
      <c r="B17" s="30" t="s">
        <v>7</v>
      </c>
      <c r="C17" s="30" t="s">
        <v>8</v>
      </c>
      <c r="R17" s="16" t="s">
        <v>9</v>
      </c>
      <c r="S17" s="15" t="e">
        <f>AVERAGE('CSC #1'!G33,'CSC #2'!G35,'CSC #3'!G42,'CSC #4'!G40,'CSC #5'!G34,'CSC #6'!G36,'CSC #7'!G35,'CSC #8'!G40,'CSC #9'!G35,'CSC #10'!G35,'CSC #11'!G33,'CSC #12'!G36,'CSC #13'!G39,'CSC #14'!G37,'CSC #15'!G35,'CSC #16'!G42,'CSC #17'!G35,'CSC #18'!G33)</f>
        <v>#DIV/0!</v>
      </c>
    </row>
    <row r="18" spans="1:19" ht="28.8">
      <c r="A18" s="35" t="s">
        <v>10</v>
      </c>
      <c r="B18" s="23" t="s">
        <v>11</v>
      </c>
      <c r="C18" s="36">
        <f>AVERAGE('CSC #1:CSC #18'!K:K)</f>
        <v>1</v>
      </c>
      <c r="R18" s="16" t="s">
        <v>12</v>
      </c>
      <c r="S18" s="15" t="e">
        <f>AVERAGE('CSC #1'!G34,'CSC #2'!G36,'CSC #3'!G43,'CSC #4'!G41,'CSC #5'!G35,'CSC #6'!G37,'CSC #7'!G36,'CSC #8'!G41,'CSC #9'!G36,'CSC #10'!G36,'CSC #11'!G34,'CSC #12'!G37,'CSC #13'!G40,'CSC #14'!G38,'CSC #15'!G36,'CSC #16'!G43,'CSC #17'!G36,'CSC #18'!G34)</f>
        <v>#DIV/0!</v>
      </c>
    </row>
    <row r="19" spans="1:19" ht="28.8">
      <c r="A19" s="35" t="s">
        <v>13</v>
      </c>
      <c r="B19" s="23" t="s">
        <v>14</v>
      </c>
      <c r="C19" s="36">
        <f>AVERAGE('CSC #1:CSC #6'!L:L)</f>
        <v>0.75</v>
      </c>
      <c r="R19" s="16"/>
      <c r="S19" s="15"/>
    </row>
    <row r="20" spans="1:19" ht="28.8">
      <c r="A20" s="35" t="s">
        <v>15</v>
      </c>
      <c r="B20" s="23" t="s">
        <v>16</v>
      </c>
      <c r="C20" s="36">
        <f>AVERAGE('CSC #1:CSC #18'!L:L)</f>
        <v>0.75</v>
      </c>
      <c r="R20" s="16" t="s">
        <v>17</v>
      </c>
      <c r="S20" s="15">
        <f>'CSC #1'!G28</f>
        <v>0.75</v>
      </c>
    </row>
    <row r="21" spans="1:19" ht="28.8">
      <c r="A21" s="35" t="s">
        <v>18</v>
      </c>
      <c r="B21" s="23" t="s">
        <v>19</v>
      </c>
      <c r="C21" s="36" t="e">
        <f>AVERAGE('CSC #1:CSC #18'!M:M)</f>
        <v>#DIV/0!</v>
      </c>
      <c r="R21" s="16" t="s">
        <v>20</v>
      </c>
      <c r="S21" s="15" t="e">
        <f>'CSC #2'!G30</f>
        <v>#DIV/0!</v>
      </c>
    </row>
    <row r="22" spans="1:19" ht="28.8">
      <c r="A22" s="35" t="s">
        <v>21</v>
      </c>
      <c r="B22" s="23" t="s">
        <v>22</v>
      </c>
      <c r="C22" s="36" t="e">
        <f>AVERAGE('CSC #1:CSC #18'!N:N)</f>
        <v>#DIV/0!</v>
      </c>
      <c r="R22" s="16" t="s">
        <v>23</v>
      </c>
      <c r="S22" s="15" t="e">
        <f>'CSC #3'!G37</f>
        <v>#DIV/0!</v>
      </c>
    </row>
    <row r="23" spans="1:19">
      <c r="C23" s="2"/>
      <c r="R23" s="16" t="s">
        <v>24</v>
      </c>
      <c r="S23" s="15" t="e">
        <f>'CSC #4'!G35</f>
        <v>#DIV/0!</v>
      </c>
    </row>
    <row r="24" spans="1:19" ht="18">
      <c r="B24" s="32" t="s">
        <v>25</v>
      </c>
      <c r="C24" s="33" t="e">
        <f>SUM(C18:C22)</f>
        <v>#DIV/0!</v>
      </c>
      <c r="R24" s="16" t="s">
        <v>26</v>
      </c>
      <c r="S24" s="15" t="e">
        <f>'CSC #5'!G29</f>
        <v>#DIV/0!</v>
      </c>
    </row>
    <row r="25" spans="1:19" ht="28.8">
      <c r="B25" s="34" t="s">
        <v>27</v>
      </c>
      <c r="R25" s="16" t="s">
        <v>28</v>
      </c>
      <c r="S25" s="15" t="e">
        <f>'CSC #6'!G31</f>
        <v>#DIV/0!</v>
      </c>
    </row>
    <row r="26" spans="1:19">
      <c r="R26" s="16" t="s">
        <v>29</v>
      </c>
      <c r="S26" s="15" t="e">
        <f>'CSC #7'!G30</f>
        <v>#DIV/0!</v>
      </c>
    </row>
    <row r="27" spans="1:19">
      <c r="R27" s="16" t="s">
        <v>30</v>
      </c>
      <c r="S27" s="15" t="e">
        <f>'CSC #8'!G35</f>
        <v>#DIV/0!</v>
      </c>
    </row>
    <row r="28" spans="1:19">
      <c r="R28" s="16" t="s">
        <v>31</v>
      </c>
      <c r="S28" s="15" t="e">
        <f>'CSC #9'!G30</f>
        <v>#DIV/0!</v>
      </c>
    </row>
    <row r="29" spans="1:19">
      <c r="R29" s="16" t="s">
        <v>32</v>
      </c>
      <c r="S29" s="15" t="e">
        <f>'CSC #10'!G30</f>
        <v>#DIV/0!</v>
      </c>
    </row>
    <row r="30" spans="1:19">
      <c r="R30" s="16" t="s">
        <v>33</v>
      </c>
      <c r="S30" s="15" t="e">
        <f>'CSC #11'!G28</f>
        <v>#DIV/0!</v>
      </c>
    </row>
    <row r="31" spans="1:19">
      <c r="R31" s="16" t="s">
        <v>34</v>
      </c>
      <c r="S31" s="15" t="e">
        <f>'CSC #12'!G31</f>
        <v>#DIV/0!</v>
      </c>
    </row>
    <row r="32" spans="1:19">
      <c r="R32" s="16" t="s">
        <v>35</v>
      </c>
      <c r="S32" s="15" t="e">
        <f>'CSC #13'!G34</f>
        <v>#DIV/0!</v>
      </c>
    </row>
    <row r="33" spans="1:19">
      <c r="R33" s="16" t="s">
        <v>36</v>
      </c>
      <c r="S33" s="15" t="e">
        <f>'CSC #14'!G32</f>
        <v>#DIV/0!</v>
      </c>
    </row>
    <row r="34" spans="1:19">
      <c r="R34" s="16" t="s">
        <v>37</v>
      </c>
      <c r="S34" s="15" t="e">
        <f>'CSC #15'!G30</f>
        <v>#DIV/0!</v>
      </c>
    </row>
    <row r="35" spans="1:19">
      <c r="R35" s="16" t="s">
        <v>38</v>
      </c>
      <c r="S35" s="15" t="e">
        <f>'CSC #16'!G37</f>
        <v>#DIV/0!</v>
      </c>
    </row>
    <row r="36" spans="1:19">
      <c r="R36" s="16" t="s">
        <v>39</v>
      </c>
      <c r="S36" s="15" t="e">
        <f>'CSC #17'!G32</f>
        <v>#DIV/0!</v>
      </c>
    </row>
    <row r="37" spans="1:19">
      <c r="R37" s="16" t="s">
        <v>40</v>
      </c>
      <c r="S37" s="15" t="e">
        <f>'CSC #18'!G28</f>
        <v>#DIV/0!</v>
      </c>
    </row>
    <row r="38" spans="1:19">
      <c r="R38" s="43"/>
      <c r="S38" s="44"/>
    </row>
    <row r="39" spans="1:19">
      <c r="R39" s="43"/>
      <c r="S39" s="44"/>
    </row>
    <row r="40" spans="1:19">
      <c r="R40" s="53"/>
      <c r="S40" s="53"/>
    </row>
    <row r="41" spans="1:19">
      <c r="R41" s="53"/>
      <c r="S41" s="53"/>
    </row>
    <row r="42" spans="1:19" ht="20.100000000000001" customHeight="1">
      <c r="K42" s="58" t="s">
        <v>41</v>
      </c>
      <c r="L42" s="58" t="s">
        <v>42</v>
      </c>
      <c r="R42" s="53"/>
      <c r="S42" s="53"/>
    </row>
    <row r="43" spans="1:19" ht="20.100000000000001" customHeight="1">
      <c r="K43" s="58" t="s">
        <v>17</v>
      </c>
      <c r="L43" s="59" t="e">
        <f>'CSC #1'!Y1</f>
        <v>#DIV/0!</v>
      </c>
      <c r="R43" s="43"/>
      <c r="S43" s="44"/>
    </row>
    <row r="44" spans="1:19" ht="20.100000000000001" customHeight="1">
      <c r="A44" s="56"/>
      <c r="B44" s="56"/>
      <c r="C44" s="56"/>
      <c r="D44" s="56"/>
      <c r="E44" s="56"/>
      <c r="F44" s="56"/>
      <c r="G44" s="56"/>
      <c r="H44" s="56"/>
      <c r="I44" s="56"/>
      <c r="J44" s="56"/>
      <c r="K44" s="58" t="s">
        <v>20</v>
      </c>
      <c r="L44" s="59" t="e">
        <f>'CSC #2'!Y1</f>
        <v>#DIV/0!</v>
      </c>
      <c r="M44" s="56"/>
      <c r="N44" s="56"/>
      <c r="O44" s="56"/>
      <c r="P44" s="56"/>
      <c r="R44" s="53"/>
      <c r="S44" s="53"/>
    </row>
    <row r="45" spans="1:19" ht="20.100000000000001" customHeight="1">
      <c r="K45" s="58" t="s">
        <v>23</v>
      </c>
      <c r="L45" s="59" t="e">
        <f>'CSC #3'!Y1</f>
        <v>#DIV/0!</v>
      </c>
    </row>
    <row r="46" spans="1:19" ht="20.100000000000001" customHeight="1">
      <c r="A46" s="7"/>
      <c r="K46" s="58" t="s">
        <v>24</v>
      </c>
      <c r="L46" s="59" t="e">
        <f>'CSC #4'!Y1</f>
        <v>#DIV/0!</v>
      </c>
    </row>
    <row r="47" spans="1:19" ht="20.100000000000001" customHeight="1">
      <c r="K47" s="58" t="s">
        <v>26</v>
      </c>
      <c r="L47" s="59" t="e">
        <f>'CSC #5'!Y1</f>
        <v>#DIV/0!</v>
      </c>
    </row>
    <row r="48" spans="1:19" ht="20.100000000000001" customHeight="1">
      <c r="K48" s="58" t="s">
        <v>28</v>
      </c>
      <c r="L48" s="59" t="e">
        <f>'CSC #6'!Y1</f>
        <v>#DIV/0!</v>
      </c>
    </row>
    <row r="49" spans="11:12" ht="20.100000000000001" customHeight="1">
      <c r="K49" s="58" t="s">
        <v>29</v>
      </c>
      <c r="L49" s="59" t="e">
        <f>'CSC #7'!Y1</f>
        <v>#DIV/0!</v>
      </c>
    </row>
    <row r="50" spans="11:12" ht="20.100000000000001" customHeight="1">
      <c r="K50" s="58" t="s">
        <v>30</v>
      </c>
      <c r="L50" s="59" t="e">
        <f>'CSC #8'!Y1</f>
        <v>#DIV/0!</v>
      </c>
    </row>
    <row r="51" spans="11:12" ht="20.100000000000001" customHeight="1">
      <c r="K51" s="58" t="s">
        <v>31</v>
      </c>
      <c r="L51" s="59" t="e">
        <f>'CSC #9'!Y1</f>
        <v>#DIV/0!</v>
      </c>
    </row>
    <row r="52" spans="11:12" ht="20.100000000000001" customHeight="1">
      <c r="K52" s="58" t="s">
        <v>32</v>
      </c>
      <c r="L52" s="59" t="e">
        <f>'CSC #10'!Y1</f>
        <v>#DIV/0!</v>
      </c>
    </row>
    <row r="53" spans="11:12" ht="20.100000000000001" customHeight="1">
      <c r="K53" s="58" t="s">
        <v>33</v>
      </c>
      <c r="L53" s="59" t="e">
        <f>'CSC #11'!Y1</f>
        <v>#DIV/0!</v>
      </c>
    </row>
    <row r="54" spans="11:12" ht="20.100000000000001" customHeight="1">
      <c r="K54" s="58" t="s">
        <v>34</v>
      </c>
      <c r="L54" s="59" t="e">
        <f>'CSC #12'!Y1</f>
        <v>#DIV/0!</v>
      </c>
    </row>
    <row r="55" spans="11:12" ht="20.100000000000001" customHeight="1">
      <c r="K55" s="58" t="s">
        <v>35</v>
      </c>
      <c r="L55" s="59" t="e">
        <f>'CSC #13'!Y1</f>
        <v>#DIV/0!</v>
      </c>
    </row>
    <row r="56" spans="11:12" ht="20.100000000000001" customHeight="1">
      <c r="K56" s="58" t="s">
        <v>36</v>
      </c>
      <c r="L56" s="59" t="e">
        <f>'CSC #14'!Y1</f>
        <v>#DIV/0!</v>
      </c>
    </row>
    <row r="57" spans="11:12" ht="20.100000000000001" customHeight="1">
      <c r="K57" s="58" t="s">
        <v>37</v>
      </c>
      <c r="L57" s="59" t="e">
        <f>'CSC #15'!Y1</f>
        <v>#DIV/0!</v>
      </c>
    </row>
    <row r="58" spans="11:12" ht="20.100000000000001" customHeight="1">
      <c r="K58" s="58" t="s">
        <v>38</v>
      </c>
      <c r="L58" s="59" t="e">
        <f>'CSC #16'!Y1</f>
        <v>#DIV/0!</v>
      </c>
    </row>
    <row r="59" spans="11:12" ht="20.100000000000001" customHeight="1">
      <c r="K59" s="58" t="s">
        <v>39</v>
      </c>
      <c r="L59" s="59" t="e">
        <f>'CSC #17'!Y1</f>
        <v>#DIV/0!</v>
      </c>
    </row>
    <row r="60" spans="11:12" ht="20.100000000000001" customHeight="1">
      <c r="K60" s="58" t="s">
        <v>40</v>
      </c>
      <c r="L60" s="59" t="e">
        <f>'CSC #18'!Y1</f>
        <v>#DIV/0!</v>
      </c>
    </row>
    <row r="61" spans="11:12">
      <c r="K61" s="57"/>
    </row>
  </sheetData>
  <mergeCells count="5">
    <mergeCell ref="N4:O4"/>
    <mergeCell ref="H3:P3"/>
    <mergeCell ref="H4:I4"/>
    <mergeCell ref="K4:L4"/>
    <mergeCell ref="A1:P1"/>
  </mergeCells>
  <pageMargins left="0.7" right="0.7" top="0.75" bottom="0.75" header="0.3" footer="0.3"/>
  <pageSetup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8"/>
  <sheetViews>
    <sheetView zoomScale="85" zoomScaleNormal="85" workbookViewId="0">
      <selection activeCell="O21" sqref="O21:O27"/>
    </sheetView>
  </sheetViews>
  <sheetFormatPr baseColWidth="10" defaultColWidth="8.6640625" defaultRowHeight="14.4"/>
  <cols>
    <col min="2" max="2" width="71.33203125" customWidth="1"/>
    <col min="3" max="3" width="14.6640625" style="3" customWidth="1"/>
    <col min="4" max="4" width="25.33203125" style="3" customWidth="1"/>
    <col min="5" max="5" width="32" bestFit="1" customWidth="1"/>
    <col min="6" max="6" width="20.6640625" bestFit="1" customWidth="1"/>
    <col min="7" max="7" width="26.6640625" bestFit="1" customWidth="1"/>
    <col min="8" max="8" width="25" bestFit="1" customWidth="1"/>
    <col min="9" max="9" width="39.33203125" customWidth="1"/>
    <col min="10" max="10" width="26.33203125" bestFit="1" customWidth="1"/>
    <col min="11" max="11" width="8.6640625" hidden="1" customWidth="1"/>
    <col min="12" max="12" width="12.88671875" hidden="1" customWidth="1"/>
    <col min="13" max="13" width="21.6640625" hidden="1" customWidth="1"/>
    <col min="14" max="14" width="19.33203125" hidden="1" customWidth="1"/>
    <col min="15" max="15" width="18.33203125" bestFit="1" customWidth="1"/>
  </cols>
  <sheetData>
    <row r="1" spans="1:25" ht="59.7" customHeight="1">
      <c r="A1" s="77" t="s">
        <v>308</v>
      </c>
      <c r="B1" s="77"/>
      <c r="C1" s="77"/>
      <c r="D1" s="77"/>
      <c r="E1" s="77"/>
      <c r="F1" s="77"/>
      <c r="G1" s="77"/>
      <c r="H1" s="77"/>
      <c r="I1" s="77"/>
      <c r="Y1" s="14" t="e">
        <f>AVERAGE(O21:O27)</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36"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c r="AJ20" s="11"/>
    </row>
    <row r="21" spans="1:36" ht="99" customHeight="1">
      <c r="A21" s="22" t="s">
        <v>309</v>
      </c>
      <c r="B21" s="23" t="s">
        <v>310</v>
      </c>
      <c r="C21" s="24" t="s">
        <v>113</v>
      </c>
      <c r="D21" s="24" t="s">
        <v>59</v>
      </c>
      <c r="E21" s="24" t="s">
        <v>311</v>
      </c>
      <c r="F21" s="25"/>
      <c r="G21" s="25"/>
      <c r="H21" s="25"/>
      <c r="I21" s="25"/>
      <c r="J21" s="46"/>
      <c r="K21" s="9" t="str">
        <f t="shared" ref="K21:K27"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36" ht="106.5" customHeight="1">
      <c r="A22" s="22" t="s">
        <v>312</v>
      </c>
      <c r="B22" s="23" t="s">
        <v>313</v>
      </c>
      <c r="C22" s="24" t="s">
        <v>113</v>
      </c>
      <c r="D22" s="24" t="s">
        <v>59</v>
      </c>
      <c r="E22" s="24" t="s">
        <v>314</v>
      </c>
      <c r="F22" s="25"/>
      <c r="G22" s="25"/>
      <c r="H22" s="25"/>
      <c r="I22" s="25"/>
      <c r="J22" s="46"/>
      <c r="K22" s="9" t="str">
        <f t="shared" si="0"/>
        <v>INVALID</v>
      </c>
      <c r="L22" s="9" t="str">
        <f t="shared" ref="L22:L27" si="1">IF(G22="Non implémenté",0,IF(G22="Implémentation partielle de la politique",0.25,IF(G22="Implémenté sur certains systèmes",0.5,IF(G22="Implémenté sur la plupart des systèmes",0.75,IF(G22="Implémenté sur tous les systèmes",1,"INVALID")))))</f>
        <v>INVALID</v>
      </c>
      <c r="M22" s="9" t="str">
        <f t="shared" ref="M22:M27" si="2">IF(H22="Non automatisé",0,IF(H22="Automatisation partielle de la politique",0.25,IF(H22="Automatisé sur certains systèmes",0.5,IF(H22="Automatisé sur la plupart des systèmes",0.75,IF(H22="Automatisé sur tous les systèmes",1,"INVALID")))))</f>
        <v>INVALID</v>
      </c>
      <c r="N22" s="9" t="str">
        <f t="shared" ref="N22:N27" si="3">IF(I22="Non rapporté",0,IF(I22="Rapport partiel de la politique",0.25,IF(I22="Rapporté sur certains systèmes",0.5,IF(I22="Rapporté sur la plupart des systèmes",0.75,IF(I22="Rapporté sur tous systèmes",1,"INVALID")))))</f>
        <v>INVALID</v>
      </c>
      <c r="O22" s="45"/>
    </row>
    <row r="23" spans="1:36" ht="101.7" customHeight="1">
      <c r="A23" s="22" t="s">
        <v>315</v>
      </c>
      <c r="B23" s="37" t="s">
        <v>316</v>
      </c>
      <c r="C23" s="24" t="s">
        <v>113</v>
      </c>
      <c r="D23" s="24" t="s">
        <v>75</v>
      </c>
      <c r="E23" s="24" t="s">
        <v>317</v>
      </c>
      <c r="F23" s="25"/>
      <c r="G23" s="25"/>
      <c r="H23" s="25"/>
      <c r="I23" s="25"/>
      <c r="J23" s="46"/>
      <c r="K23" s="9" t="str">
        <f t="shared" si="0"/>
        <v>INVALID</v>
      </c>
      <c r="L23" s="9" t="str">
        <f t="shared" si="1"/>
        <v>INVALID</v>
      </c>
      <c r="M23" s="9" t="str">
        <f t="shared" si="2"/>
        <v>INVALID</v>
      </c>
      <c r="N23" s="9" t="str">
        <f t="shared" si="3"/>
        <v>INVALID</v>
      </c>
      <c r="O23" s="45"/>
    </row>
    <row r="24" spans="1:36" ht="96.45" customHeight="1">
      <c r="A24" s="22" t="s">
        <v>318</v>
      </c>
      <c r="B24" s="23" t="s">
        <v>319</v>
      </c>
      <c r="C24" s="24" t="s">
        <v>113</v>
      </c>
      <c r="D24" s="24" t="s">
        <v>75</v>
      </c>
      <c r="E24" s="24" t="s">
        <v>320</v>
      </c>
      <c r="F24" s="25"/>
      <c r="G24" s="25"/>
      <c r="H24" s="25"/>
      <c r="I24" s="25"/>
      <c r="J24" s="46"/>
      <c r="K24" s="9" t="str">
        <f t="shared" si="0"/>
        <v>INVALID</v>
      </c>
      <c r="L24" s="9" t="str">
        <f t="shared" si="1"/>
        <v>INVALID</v>
      </c>
      <c r="M24" s="9" t="str">
        <f t="shared" si="2"/>
        <v>INVALID</v>
      </c>
      <c r="N24" s="9" t="str">
        <f t="shared" si="3"/>
        <v>INVALID</v>
      </c>
      <c r="O24" s="45"/>
    </row>
    <row r="25" spans="1:36" ht="82.5" customHeight="1">
      <c r="A25" s="22" t="s">
        <v>321</v>
      </c>
      <c r="B25" s="23" t="s">
        <v>322</v>
      </c>
      <c r="C25" s="24" t="s">
        <v>113</v>
      </c>
      <c r="D25" s="24" t="s">
        <v>75</v>
      </c>
      <c r="E25" s="24" t="s">
        <v>323</v>
      </c>
      <c r="F25" s="25"/>
      <c r="G25" s="25"/>
      <c r="H25" s="25"/>
      <c r="I25" s="25"/>
      <c r="J25" s="23"/>
      <c r="K25" s="9" t="str">
        <f t="shared" si="0"/>
        <v>INVALID</v>
      </c>
      <c r="L25" s="9" t="str">
        <f t="shared" si="1"/>
        <v>INVALID</v>
      </c>
      <c r="M25" s="9" t="str">
        <f t="shared" si="2"/>
        <v>INVALID</v>
      </c>
      <c r="N25" s="9" t="str">
        <f t="shared" si="3"/>
        <v>INVALID</v>
      </c>
      <c r="O25" s="45"/>
    </row>
    <row r="26" spans="1:36" ht="67.5" customHeight="1">
      <c r="A26" s="22" t="s">
        <v>324</v>
      </c>
      <c r="B26" s="23" t="s">
        <v>325</v>
      </c>
      <c r="C26" s="24" t="s">
        <v>113</v>
      </c>
      <c r="D26" s="24" t="s">
        <v>75</v>
      </c>
      <c r="E26" s="24" t="s">
        <v>326</v>
      </c>
      <c r="F26" s="25"/>
      <c r="G26" s="25"/>
      <c r="H26" s="25"/>
      <c r="I26" s="25"/>
      <c r="J26" s="46"/>
      <c r="K26" s="9" t="str">
        <f t="shared" si="0"/>
        <v>INVALID</v>
      </c>
      <c r="L26" s="9" t="str">
        <f t="shared" si="1"/>
        <v>INVALID</v>
      </c>
      <c r="M26" s="9" t="str">
        <f t="shared" si="2"/>
        <v>INVALID</v>
      </c>
      <c r="N26" s="9" t="str">
        <f t="shared" si="3"/>
        <v>INVALID</v>
      </c>
      <c r="O26" s="45"/>
    </row>
    <row r="27" spans="1:36" ht="72" customHeight="1">
      <c r="A27" s="22" t="s">
        <v>327</v>
      </c>
      <c r="B27" s="23" t="s">
        <v>328</v>
      </c>
      <c r="C27" s="24" t="s">
        <v>113</v>
      </c>
      <c r="D27" s="24">
        <v>3</v>
      </c>
      <c r="E27" s="24" t="s">
        <v>329</v>
      </c>
      <c r="F27" s="25"/>
      <c r="G27" s="25"/>
      <c r="H27" s="25"/>
      <c r="I27" s="25"/>
      <c r="J27" s="46"/>
      <c r="K27" s="9" t="str">
        <f t="shared" si="0"/>
        <v>INVALID</v>
      </c>
      <c r="L27" s="9" t="str">
        <f t="shared" si="1"/>
        <v>INVALID</v>
      </c>
      <c r="M27" s="9" t="str">
        <f t="shared" si="2"/>
        <v>INVALID</v>
      </c>
      <c r="N27" s="9" t="str">
        <f t="shared" si="3"/>
        <v>INVALID</v>
      </c>
      <c r="O27" s="45"/>
    </row>
    <row r="29" spans="1:36" hidden="1">
      <c r="E29" s="2" t="s">
        <v>86</v>
      </c>
      <c r="G29" s="10" t="e">
        <f>AVERAGE(K21:K27)</f>
        <v>#DIV/0!</v>
      </c>
      <c r="H29" s="10" t="e">
        <f>1-G29</f>
        <v>#DIV/0!</v>
      </c>
    </row>
    <row r="30" spans="1:36" hidden="1">
      <c r="E30" s="4" t="s">
        <v>87</v>
      </c>
      <c r="F30" s="4"/>
      <c r="G30" s="10" t="e">
        <f>AVERAGE(L21:L27)</f>
        <v>#DIV/0!</v>
      </c>
      <c r="H30" s="10" t="e">
        <f>1-G30</f>
        <v>#DIV/0!</v>
      </c>
    </row>
    <row r="31" spans="1:36" hidden="1">
      <c r="E31" s="4" t="s">
        <v>88</v>
      </c>
      <c r="F31" s="4"/>
      <c r="G31" s="10" t="e">
        <f>AVERAGE(M21:M27)</f>
        <v>#DIV/0!</v>
      </c>
      <c r="H31" s="10" t="e">
        <f>1-G31</f>
        <v>#DIV/0!</v>
      </c>
    </row>
    <row r="32" spans="1:36" hidden="1">
      <c r="E32" s="4" t="s">
        <v>89</v>
      </c>
      <c r="F32" s="4"/>
      <c r="G32" s="10" t="e">
        <f>AVERAGE(N21:N27)</f>
        <v>#DIV/0!</v>
      </c>
      <c r="H32" s="10" t="e">
        <f>1-G32</f>
        <v>#DIV/0!</v>
      </c>
    </row>
    <row r="33" spans="1:16" hidden="1">
      <c r="E33" s="4" t="s">
        <v>90</v>
      </c>
      <c r="F33" s="4"/>
      <c r="G33" s="10" t="e">
        <f>AVERAGE(G29:G32)</f>
        <v>#DIV/0!</v>
      </c>
      <c r="H33" s="10" t="e">
        <f>1-G33</f>
        <v>#DIV/0!</v>
      </c>
    </row>
    <row r="34" spans="1:16" hidden="1">
      <c r="E34" s="4" t="s">
        <v>91</v>
      </c>
      <c r="F34" s="4"/>
      <c r="G34" s="10" t="e">
        <f>AVERAGE(L21:L22)</f>
        <v>#DIV/0!</v>
      </c>
      <c r="H34" s="10" t="e">
        <f t="shared" ref="H34:H36" si="4">1-G34</f>
        <v>#DIV/0!</v>
      </c>
    </row>
    <row r="35" spans="1:16" hidden="1">
      <c r="E35" s="4" t="s">
        <v>92</v>
      </c>
      <c r="F35" s="4"/>
      <c r="G35" s="10" t="e">
        <f>AVERAGE(L21:L26)</f>
        <v>#DIV/0!</v>
      </c>
      <c r="H35" s="10" t="e">
        <f t="shared" si="4"/>
        <v>#DIV/0!</v>
      </c>
    </row>
    <row r="36" spans="1:16" hidden="1">
      <c r="E36" s="4" t="s">
        <v>93</v>
      </c>
      <c r="F36" s="4"/>
      <c r="G36" s="10" t="e">
        <f>AVERAGE(L21:L27)</f>
        <v>#DIV/0!</v>
      </c>
      <c r="H36" s="10" t="e">
        <f t="shared" si="4"/>
        <v>#DIV/0!</v>
      </c>
    </row>
    <row r="38" spans="1:16" ht="30" customHeight="1">
      <c r="A38" s="78"/>
      <c r="B38" s="78"/>
      <c r="C38" s="78"/>
      <c r="D38" s="78"/>
      <c r="E38" s="78"/>
      <c r="F38" s="78"/>
      <c r="G38" s="78"/>
      <c r="H38" s="78"/>
      <c r="I38" s="78"/>
      <c r="J38" s="78"/>
      <c r="K38" s="78"/>
      <c r="L38" s="78"/>
      <c r="M38" s="78"/>
      <c r="N38" s="78"/>
      <c r="O38" s="78"/>
      <c r="P38" s="78"/>
    </row>
  </sheetData>
  <mergeCells count="4">
    <mergeCell ref="A38:P38"/>
    <mergeCell ref="A1:I1"/>
    <mergeCell ref="C5:D5"/>
    <mergeCell ref="C7:D7"/>
  </mergeCells>
  <phoneticPr fontId="10" type="noConversion"/>
  <conditionalFormatting sqref="O21:O27">
    <cfRule type="containsText" dxfId="244" priority="1" operator="containsText" text="5">
      <formula>NOT(ISERROR(SEARCH("5",O21)))</formula>
    </cfRule>
    <cfRule type="containsText" dxfId="243" priority="2" operator="containsText" text="4">
      <formula>NOT(ISERROR(SEARCH("4",O21)))</formula>
    </cfRule>
    <cfRule type="containsText" dxfId="242" priority="3" operator="containsText" text="3">
      <formula>NOT(ISERROR(SEARCH("3",O21)))</formula>
    </cfRule>
    <cfRule type="containsText" dxfId="241" priority="4" operator="containsText" text="2">
      <formula>NOT(ISERROR(SEARCH("2",O21)))</formula>
    </cfRule>
    <cfRule type="containsText" dxfId="240" priority="5" operator="containsText" text="1">
      <formula>NOT(ISERROR(SEARCH("1",O21)))</formula>
    </cfRule>
    <cfRule type="containsText" dxfId="239" priority="6" operator="containsText" text="0">
      <formula>NOT(ISERROR(SEARCH("0",O21)))</formula>
    </cfRule>
  </conditionalFormatting>
  <dataValidations count="1">
    <dataValidation type="list" allowBlank="1" showInputMessage="1" showErrorMessage="1" sqref="O21:O27">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7A881681-45C3-45D0-B427-1E5D0307AA67}">
            <xm:f>Values!$A$8</xm:f>
            <x14:dxf>
              <fill>
                <patternFill>
                  <bgColor rgb="FF27AE60"/>
                </patternFill>
              </fill>
            </x14:dxf>
          </x14:cfRule>
          <x14:cfRule type="cellIs" priority="23" operator="equal" id="{4EEBEB17-DE81-4DB6-BE66-D8D6D048092B}">
            <xm:f>Values!$A$7</xm:f>
            <x14:dxf>
              <fill>
                <patternFill>
                  <bgColor rgb="FFF1C40F"/>
                </patternFill>
              </fill>
            </x14:dxf>
          </x14:cfRule>
          <x14:cfRule type="cellIs" priority="24" operator="equal" id="{7C2CDBEF-2012-449C-8182-C6A6B8D91CFB}">
            <xm:f>Values!$A$6</xm:f>
            <x14:dxf>
              <fill>
                <patternFill>
                  <bgColor rgb="FFF39C12"/>
                </patternFill>
              </fill>
            </x14:dxf>
          </x14:cfRule>
          <x14:cfRule type="cellIs" priority="25" operator="equal" id="{EBF14926-6CD9-4C68-BC41-17C111AE7AF8}">
            <xm:f>Values!$A$5</xm:f>
            <x14:dxf>
              <fill>
                <patternFill>
                  <bgColor rgb="FFE67E22"/>
                </patternFill>
              </fill>
            </x14:dxf>
          </x14:cfRule>
          <x14:cfRule type="cellIs" priority="26" operator="equal" id="{2F449A3B-958B-4DB9-B52C-89FA6BC994D1}">
            <xm:f>Values!$A$4</xm:f>
            <x14:dxf>
              <fill>
                <patternFill>
                  <bgColor rgb="FFE74C3C"/>
                </patternFill>
              </fill>
            </x14:dxf>
          </x14:cfRule>
          <xm:sqref>F21:F27</xm:sqref>
        </x14:conditionalFormatting>
        <x14:conditionalFormatting xmlns:xm="http://schemas.microsoft.com/office/excel/2006/main">
          <x14:cfRule type="cellIs" priority="7" operator="equal" id="{B31931B8-E8C8-43A7-9093-1431AA4EFF8B}">
            <xm:f>Values!$A$15</xm:f>
            <x14:dxf>
              <fill>
                <patternFill>
                  <bgColor rgb="FF27AE60"/>
                </patternFill>
              </fill>
            </x14:dxf>
          </x14:cfRule>
          <x14:cfRule type="cellIs" priority="18" operator="equal" id="{792F1C5D-F257-4646-87D4-59EE8B07A2BC}">
            <xm:f>Values!$A$14</xm:f>
            <x14:dxf>
              <fill>
                <patternFill>
                  <bgColor rgb="FFF1C40F"/>
                </patternFill>
              </fill>
            </x14:dxf>
          </x14:cfRule>
          <x14:cfRule type="cellIs" priority="19" operator="equal" id="{57B43BEE-872F-40A0-9DED-A4DC5C8D2302}">
            <xm:f>Values!$A$13</xm:f>
            <x14:dxf>
              <fill>
                <patternFill>
                  <bgColor rgb="FFF39C12"/>
                </patternFill>
              </fill>
            </x14:dxf>
          </x14:cfRule>
          <x14:cfRule type="cellIs" priority="20" operator="equal" id="{53421293-12F0-43A6-BF16-E1CBCA626C2A}">
            <xm:f>Values!$A$12</xm:f>
            <x14:dxf>
              <fill>
                <patternFill>
                  <bgColor rgb="FFE67E22"/>
                </patternFill>
              </fill>
            </x14:dxf>
          </x14:cfRule>
          <x14:cfRule type="cellIs" priority="21" operator="equal" id="{A4D8F9D2-4C65-4A8C-ACEC-BE6E17FD45FC}">
            <xm:f>Values!$A$11</xm:f>
            <x14:dxf>
              <fill>
                <patternFill>
                  <bgColor rgb="FFE74C3C"/>
                </patternFill>
              </fill>
            </x14:dxf>
          </x14:cfRule>
          <xm:sqref>G21:G27</xm:sqref>
        </x14:conditionalFormatting>
        <x14:conditionalFormatting xmlns:xm="http://schemas.microsoft.com/office/excel/2006/main">
          <x14:cfRule type="cellIs" priority="8" operator="equal" id="{D6AB37DB-8976-4114-A2EE-DC9989161FFC}">
            <xm:f>Values!$A$22</xm:f>
            <x14:dxf>
              <fill>
                <patternFill>
                  <bgColor rgb="FF27B060"/>
                </patternFill>
              </fill>
            </x14:dxf>
          </x14:cfRule>
          <x14:cfRule type="cellIs" priority="14" operator="equal" id="{EE452CFA-0A4B-4CD7-9A4E-B98E76654A62}">
            <xm:f>Values!$A$21</xm:f>
            <x14:dxf>
              <fill>
                <patternFill>
                  <bgColor rgb="FFF1C40F"/>
                </patternFill>
              </fill>
            </x14:dxf>
          </x14:cfRule>
          <x14:cfRule type="cellIs" priority="15" operator="equal" id="{C2035255-00D2-42F1-9F6E-430CA720E7D5}">
            <xm:f>Values!$A$20</xm:f>
            <x14:dxf>
              <fill>
                <patternFill>
                  <bgColor rgb="FFF39C12"/>
                </patternFill>
              </fill>
            </x14:dxf>
          </x14:cfRule>
          <x14:cfRule type="cellIs" priority="16" operator="equal" id="{01718F0F-C6B5-4D4D-B08D-CB24E4BA2CDF}">
            <xm:f>Values!$A$19</xm:f>
            <x14:dxf>
              <fill>
                <patternFill>
                  <bgColor rgb="FFE67E22"/>
                </patternFill>
              </fill>
            </x14:dxf>
          </x14:cfRule>
          <x14:cfRule type="cellIs" priority="17" operator="equal" id="{1E2A8419-F58C-4D46-B99F-CD6DB6AD210E}">
            <xm:f>Values!$A$18</xm:f>
            <x14:dxf>
              <fill>
                <patternFill>
                  <bgColor rgb="FFE74C3C"/>
                </patternFill>
              </fill>
            </x14:dxf>
          </x14:cfRule>
          <xm:sqref>H21:H27</xm:sqref>
        </x14:conditionalFormatting>
        <x14:conditionalFormatting xmlns:xm="http://schemas.microsoft.com/office/excel/2006/main">
          <x14:cfRule type="cellIs" priority="9" operator="equal" id="{D6F5DD72-FB32-4C06-ABFF-F4E7071CE597}">
            <xm:f>Values!$A$29</xm:f>
            <x14:dxf>
              <fill>
                <patternFill>
                  <bgColor rgb="FF27AE60"/>
                </patternFill>
              </fill>
            </x14:dxf>
          </x14:cfRule>
          <x14:cfRule type="cellIs" priority="10" operator="equal" id="{FE266142-B994-4A93-8181-1694F5136030}">
            <xm:f>Values!$A$28</xm:f>
            <x14:dxf>
              <fill>
                <patternFill>
                  <bgColor rgb="FFF1C40F"/>
                </patternFill>
              </fill>
            </x14:dxf>
          </x14:cfRule>
          <x14:cfRule type="cellIs" priority="11" operator="equal" id="{50CAE427-7AD2-40D7-A1FB-555F56AC5E56}">
            <xm:f>Values!$A$27</xm:f>
            <x14:dxf>
              <fill>
                <patternFill>
                  <bgColor rgb="FFF39C12"/>
                </patternFill>
              </fill>
            </x14:dxf>
          </x14:cfRule>
          <x14:cfRule type="cellIs" priority="12" operator="equal" id="{145F5E94-ABAB-47DC-BE19-ECE9BAC81038}">
            <xm:f>Values!$A$26</xm:f>
            <x14:dxf>
              <fill>
                <patternFill>
                  <bgColor rgb="FFE67E22"/>
                </patternFill>
              </fill>
            </x14:dxf>
          </x14:cfRule>
          <x14:cfRule type="cellIs" priority="13" operator="equal" id="{1A4EA397-98C9-445D-B0F3-CC34F5EA4C64}">
            <xm:f>Values!$A$25</xm:f>
            <x14:dxf>
              <fill>
                <patternFill>
                  <bgColor rgb="FFE74C3C"/>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38"/>
  <sheetViews>
    <sheetView zoomScale="85" zoomScaleNormal="85" workbookViewId="0">
      <selection activeCell="E15" sqref="E15"/>
    </sheetView>
  </sheetViews>
  <sheetFormatPr baseColWidth="10" defaultColWidth="8.6640625" defaultRowHeight="14.4"/>
  <cols>
    <col min="2" max="2" width="71.33203125" customWidth="1"/>
    <col min="3" max="3" width="14.6640625" style="3" customWidth="1"/>
    <col min="4" max="4" width="21.33203125" style="3" customWidth="1"/>
    <col min="5" max="5" width="32" bestFit="1" customWidth="1"/>
    <col min="6" max="6" width="20.6640625" bestFit="1" customWidth="1"/>
    <col min="7" max="7" width="26.6640625" bestFit="1" customWidth="1"/>
    <col min="8" max="8" width="25" bestFit="1" customWidth="1"/>
    <col min="9" max="9" width="36.6640625" customWidth="1"/>
    <col min="10" max="10" width="32" bestFit="1" customWidth="1"/>
    <col min="11" max="11" width="17" hidden="1" customWidth="1"/>
    <col min="12" max="12" width="22.44140625" hidden="1" customWidth="1"/>
    <col min="13" max="13" width="17.33203125" hidden="1" customWidth="1"/>
    <col min="14" max="14" width="24.88671875" hidden="1" customWidth="1"/>
    <col min="15" max="15" width="18.33203125" bestFit="1" customWidth="1"/>
  </cols>
  <sheetData>
    <row r="1" spans="1:25" ht="59.7" customHeight="1">
      <c r="A1" s="77" t="s">
        <v>330</v>
      </c>
      <c r="B1" s="77"/>
      <c r="C1" s="77"/>
      <c r="D1" s="77"/>
      <c r="E1" s="77"/>
      <c r="F1" s="77"/>
      <c r="G1" s="77"/>
      <c r="H1" s="77"/>
      <c r="I1" s="77"/>
      <c r="Y1" s="14" t="e">
        <f>AVERAGE(O21:O27)</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60"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row>
    <row r="21" spans="1:60" ht="55.95" customHeight="1">
      <c r="A21" s="22" t="s">
        <v>331</v>
      </c>
      <c r="B21" s="23" t="s">
        <v>332</v>
      </c>
      <c r="C21" s="24" t="s">
        <v>113</v>
      </c>
      <c r="D21" s="24" t="s">
        <v>59</v>
      </c>
      <c r="E21" s="24" t="s">
        <v>333</v>
      </c>
      <c r="F21" s="25"/>
      <c r="G21" s="25"/>
      <c r="H21" s="25"/>
      <c r="I21" s="25"/>
      <c r="J21" s="46"/>
      <c r="K21" s="9" t="str">
        <f t="shared" ref="K21:K27"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60" ht="64.95" customHeight="1">
      <c r="A22" s="22" t="s">
        <v>334</v>
      </c>
      <c r="B22" s="23" t="s">
        <v>335</v>
      </c>
      <c r="C22" s="24" t="s">
        <v>113</v>
      </c>
      <c r="D22" s="24" t="s">
        <v>59</v>
      </c>
      <c r="E22" s="24" t="s">
        <v>336</v>
      </c>
      <c r="F22" s="25"/>
      <c r="G22" s="25"/>
      <c r="H22" s="25"/>
      <c r="I22" s="25"/>
      <c r="J22" s="46"/>
      <c r="K22" s="9" t="str">
        <f t="shared" si="0"/>
        <v>INVALID</v>
      </c>
      <c r="L22" s="9" t="str">
        <f t="shared" ref="L22:L27" si="1">IF(G22="Non implémenté",0,IF(G22="Implémentation partielle de la politique",0.25,IF(G22="Implémenté sur certains systèmes",0.5,IF(G22="Implémenté sur la plupart des systèmes",0.75,IF(G22="Implémenté sur tous les systèmes",1,"INVALID")))))</f>
        <v>INVALID</v>
      </c>
      <c r="M22" s="9" t="str">
        <f t="shared" ref="M22:M27" si="2">IF(H22="Non automatisé",0,IF(H22="Automatisation partielle de la politique",0.25,IF(H22="Automatisé sur certains systèmes",0.5,IF(H22="Automatisé sur la plupart des systèmes",0.75,IF(H22="Automatisé sur tous les systèmes",1,"INVALID")))))</f>
        <v>INVALID</v>
      </c>
      <c r="N22" s="9" t="str">
        <f t="shared" ref="N22:N27" si="3">IF(I22="Non rapporté",0,IF(I22="Rapport partiel de la politique",0.25,IF(I22="Rapporté sur certains systèmes",0.5,IF(I22="Rapporté sur la plupart des systèmes",0.75,IF(I22="Rapporté sur tous systèmes",1,"INVALID")))))</f>
        <v>INVALID</v>
      </c>
      <c r="O22" s="45"/>
    </row>
    <row r="23" spans="1:60" ht="68.7" customHeight="1">
      <c r="A23" s="22" t="s">
        <v>337</v>
      </c>
      <c r="B23" s="23" t="s">
        <v>338</v>
      </c>
      <c r="C23" s="24" t="s">
        <v>113</v>
      </c>
      <c r="D23" s="24" t="s">
        <v>59</v>
      </c>
      <c r="E23" s="24" t="s">
        <v>339</v>
      </c>
      <c r="F23" s="25"/>
      <c r="G23" s="25"/>
      <c r="H23" s="25"/>
      <c r="I23" s="25"/>
      <c r="J23" s="46"/>
      <c r="K23" s="9" t="str">
        <f t="shared" si="0"/>
        <v>INVALID</v>
      </c>
      <c r="L23" s="9" t="str">
        <f t="shared" si="1"/>
        <v>INVALID</v>
      </c>
      <c r="M23" s="9" t="str">
        <f t="shared" si="2"/>
        <v>INVALID</v>
      </c>
      <c r="N23" s="9" t="str">
        <f t="shared" si="3"/>
        <v>INVALID</v>
      </c>
      <c r="O23" s="45"/>
    </row>
    <row r="24" spans="1:60" ht="58.5" customHeight="1">
      <c r="A24" s="22" t="s">
        <v>340</v>
      </c>
      <c r="B24" s="23" t="s">
        <v>341</v>
      </c>
      <c r="C24" s="24" t="s">
        <v>74</v>
      </c>
      <c r="D24" s="24" t="s">
        <v>75</v>
      </c>
      <c r="E24" s="24" t="s">
        <v>342</v>
      </c>
      <c r="F24" s="25"/>
      <c r="G24" s="25"/>
      <c r="H24" s="25"/>
      <c r="I24" s="25"/>
      <c r="J24" s="46"/>
      <c r="K24" s="9" t="str">
        <f t="shared" si="0"/>
        <v>INVALID</v>
      </c>
      <c r="L24" s="9" t="str">
        <f t="shared" si="1"/>
        <v>INVALID</v>
      </c>
      <c r="M24" s="9" t="str">
        <f t="shared" si="2"/>
        <v>INVALID</v>
      </c>
      <c r="N24" s="9" t="str">
        <f t="shared" si="3"/>
        <v>INVALID</v>
      </c>
      <c r="O24" s="45"/>
    </row>
    <row r="25" spans="1:60" ht="79.5" customHeight="1">
      <c r="A25" s="22" t="s">
        <v>343</v>
      </c>
      <c r="B25" s="23" t="s">
        <v>344</v>
      </c>
      <c r="C25" s="24" t="s">
        <v>113</v>
      </c>
      <c r="D25" s="24" t="s">
        <v>75</v>
      </c>
      <c r="E25" s="24" t="s">
        <v>345</v>
      </c>
      <c r="F25" s="25"/>
      <c r="G25" s="25"/>
      <c r="H25" s="25"/>
      <c r="I25" s="25"/>
      <c r="J25" s="63"/>
      <c r="K25" s="9" t="str">
        <f t="shared" si="0"/>
        <v>INVALID</v>
      </c>
      <c r="L25" s="9" t="str">
        <f t="shared" si="1"/>
        <v>INVALID</v>
      </c>
      <c r="M25" s="9" t="str">
        <f t="shared" si="2"/>
        <v>INVALID</v>
      </c>
      <c r="N25" s="9" t="str">
        <f t="shared" si="3"/>
        <v>INVALID</v>
      </c>
      <c r="O25" s="45"/>
    </row>
    <row r="26" spans="1:60" ht="58.5" customHeight="1">
      <c r="A26" s="22" t="s">
        <v>346</v>
      </c>
      <c r="B26" s="23" t="s">
        <v>347</v>
      </c>
      <c r="C26" s="24" t="s">
        <v>113</v>
      </c>
      <c r="D26" s="24" t="s">
        <v>75</v>
      </c>
      <c r="E26" s="24" t="s">
        <v>348</v>
      </c>
      <c r="F26" s="25"/>
      <c r="G26" s="25"/>
      <c r="H26" s="25"/>
      <c r="I26" s="25"/>
      <c r="J26" s="46"/>
      <c r="K26" s="9" t="str">
        <f t="shared" si="0"/>
        <v>INVALID</v>
      </c>
      <c r="L26" s="9" t="str">
        <f t="shared" si="1"/>
        <v>INVALID</v>
      </c>
      <c r="M26" s="9" t="str">
        <f t="shared" si="2"/>
        <v>INVALID</v>
      </c>
      <c r="N26" s="9" t="str">
        <f t="shared" si="3"/>
        <v>INVALID</v>
      </c>
      <c r="O26" s="45"/>
    </row>
    <row r="27" spans="1:60" ht="36.450000000000003" customHeight="1">
      <c r="A27" s="22" t="s">
        <v>349</v>
      </c>
      <c r="B27" s="23" t="s">
        <v>350</v>
      </c>
      <c r="C27" s="24" t="s">
        <v>113</v>
      </c>
      <c r="D27" s="24" t="s">
        <v>75</v>
      </c>
      <c r="E27" s="24" t="s">
        <v>351</v>
      </c>
      <c r="F27" s="25"/>
      <c r="G27" s="25"/>
      <c r="H27" s="25"/>
      <c r="I27" s="25"/>
      <c r="J27" s="46"/>
      <c r="K27" s="9" t="str">
        <f t="shared" si="0"/>
        <v>INVALID</v>
      </c>
      <c r="L27" s="9" t="str">
        <f t="shared" si="1"/>
        <v>INVALID</v>
      </c>
      <c r="M27" s="9" t="str">
        <f t="shared" si="2"/>
        <v>INVALID</v>
      </c>
      <c r="N27" s="9" t="str">
        <f t="shared" si="3"/>
        <v>INVALID</v>
      </c>
      <c r="O27" s="45"/>
    </row>
    <row r="29" spans="1:60" hidden="1">
      <c r="E29" s="2" t="s">
        <v>86</v>
      </c>
      <c r="G29" s="10" t="e">
        <f>AVERAGE(K21:K27)</f>
        <v>#DIV/0!</v>
      </c>
      <c r="H29" s="10" t="e">
        <f>1-G29</f>
        <v>#DIV/0!</v>
      </c>
    </row>
    <row r="30" spans="1:60" hidden="1">
      <c r="E30" s="4" t="s">
        <v>87</v>
      </c>
      <c r="F30" s="4"/>
      <c r="G30" s="10" t="e">
        <f>AVERAGE(L21:L27)</f>
        <v>#DIV/0!</v>
      </c>
      <c r="H30" s="10" t="e">
        <f>1-G30</f>
        <v>#DIV/0!</v>
      </c>
    </row>
    <row r="31" spans="1:60" hidden="1">
      <c r="E31" s="4" t="s">
        <v>88</v>
      </c>
      <c r="F31" s="4"/>
      <c r="G31" s="10" t="e">
        <f>AVERAGE(M21:M27)</f>
        <v>#DIV/0!</v>
      </c>
      <c r="H31" s="10" t="e">
        <f>1-G31</f>
        <v>#DIV/0!</v>
      </c>
    </row>
    <row r="32" spans="1:60" hidden="1">
      <c r="E32" s="4" t="s">
        <v>89</v>
      </c>
      <c r="F32" s="4"/>
      <c r="G32" s="10" t="e">
        <f>AVERAGE(N21:N27)</f>
        <v>#DIV/0!</v>
      </c>
      <c r="H32" s="10" t="e">
        <f>1-G32</f>
        <v>#DIV/0!</v>
      </c>
    </row>
    <row r="33" spans="1:16" hidden="1">
      <c r="E33" s="4" t="s">
        <v>90</v>
      </c>
      <c r="F33" s="4"/>
      <c r="G33" s="10" t="e">
        <f>AVERAGE(G29:G32)</f>
        <v>#DIV/0!</v>
      </c>
      <c r="H33" s="10" t="e">
        <f>1-G33</f>
        <v>#DIV/0!</v>
      </c>
    </row>
    <row r="34" spans="1:16" hidden="1">
      <c r="E34" s="4" t="s">
        <v>91</v>
      </c>
      <c r="F34" s="4"/>
      <c r="G34" s="10" t="e">
        <f>AVERAGE(L21:L23)</f>
        <v>#DIV/0!</v>
      </c>
      <c r="H34" s="10" t="e">
        <f t="shared" ref="H34:H36" si="4">1-G34</f>
        <v>#DIV/0!</v>
      </c>
    </row>
    <row r="35" spans="1:16" hidden="1">
      <c r="E35" s="4" t="s">
        <v>92</v>
      </c>
      <c r="F35" s="4"/>
      <c r="G35" s="10" t="e">
        <f>AVERAGE(L21:L27)</f>
        <v>#DIV/0!</v>
      </c>
      <c r="H35" s="10" t="e">
        <f t="shared" si="4"/>
        <v>#DIV/0!</v>
      </c>
    </row>
    <row r="36" spans="1:16" hidden="1">
      <c r="E36" s="4" t="s">
        <v>93</v>
      </c>
      <c r="F36" s="4"/>
      <c r="G36" s="10" t="e">
        <f>AVERAGE(L21:L27)</f>
        <v>#DIV/0!</v>
      </c>
      <c r="H36" s="10" t="e">
        <f t="shared" si="4"/>
        <v>#DIV/0!</v>
      </c>
    </row>
    <row r="38" spans="1:16" ht="30" customHeight="1">
      <c r="A38" s="78"/>
      <c r="B38" s="78"/>
      <c r="C38" s="78"/>
      <c r="D38" s="78"/>
      <c r="E38" s="78"/>
      <c r="F38" s="78"/>
      <c r="G38" s="78"/>
      <c r="H38" s="78"/>
      <c r="I38" s="78"/>
      <c r="J38" s="78"/>
      <c r="K38" s="78"/>
      <c r="L38" s="78"/>
      <c r="M38" s="78"/>
      <c r="N38" s="78"/>
      <c r="O38" s="78"/>
      <c r="P38" s="78"/>
    </row>
  </sheetData>
  <mergeCells count="4">
    <mergeCell ref="A1:I1"/>
    <mergeCell ref="A38:P38"/>
    <mergeCell ref="C5:D5"/>
    <mergeCell ref="C7:D7"/>
  </mergeCells>
  <phoneticPr fontId="10" type="noConversion"/>
  <conditionalFormatting sqref="O21:O27">
    <cfRule type="containsText" dxfId="218" priority="1" operator="containsText" text="5">
      <formula>NOT(ISERROR(SEARCH("5",O21)))</formula>
    </cfRule>
    <cfRule type="containsText" dxfId="217" priority="2" operator="containsText" text="4">
      <formula>NOT(ISERROR(SEARCH("4",O21)))</formula>
    </cfRule>
    <cfRule type="containsText" dxfId="216" priority="3" operator="containsText" text="3">
      <formula>NOT(ISERROR(SEARCH("3",O21)))</formula>
    </cfRule>
    <cfRule type="containsText" dxfId="215" priority="4" operator="containsText" text="2">
      <formula>NOT(ISERROR(SEARCH("2",O21)))</formula>
    </cfRule>
    <cfRule type="containsText" dxfId="214" priority="5" operator="containsText" text="1">
      <formula>NOT(ISERROR(SEARCH("1",O21)))</formula>
    </cfRule>
    <cfRule type="containsText" dxfId="213" priority="6" operator="containsText" text="0">
      <formula>NOT(ISERROR(SEARCH("0",O21)))</formula>
    </cfRule>
  </conditionalFormatting>
  <dataValidations count="1">
    <dataValidation type="list" allowBlank="1" showInputMessage="1" showErrorMessage="1" sqref="O21:O27">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8521CA5D-C17C-4201-8169-D4458DA9406E}">
            <xm:f>Values!$A$8</xm:f>
            <x14:dxf>
              <fill>
                <patternFill>
                  <bgColor rgb="FF27AE60"/>
                </patternFill>
              </fill>
            </x14:dxf>
          </x14:cfRule>
          <x14:cfRule type="cellIs" priority="23" operator="equal" id="{351E0CE5-22EC-4951-846C-B573A38E117F}">
            <xm:f>Values!$A$7</xm:f>
            <x14:dxf>
              <fill>
                <patternFill>
                  <bgColor rgb="FFF1C40F"/>
                </patternFill>
              </fill>
            </x14:dxf>
          </x14:cfRule>
          <x14:cfRule type="cellIs" priority="24" operator="equal" id="{825D4AE3-944F-4D3E-B25B-A5EE5AF316C7}">
            <xm:f>Values!$A$6</xm:f>
            <x14:dxf>
              <fill>
                <patternFill>
                  <bgColor rgb="FFF39C12"/>
                </patternFill>
              </fill>
            </x14:dxf>
          </x14:cfRule>
          <x14:cfRule type="cellIs" priority="25" operator="equal" id="{F870FB6B-3DF7-4F82-9DDD-48E35C122644}">
            <xm:f>Values!$A$5</xm:f>
            <x14:dxf>
              <fill>
                <patternFill>
                  <bgColor rgb="FFE67E22"/>
                </patternFill>
              </fill>
            </x14:dxf>
          </x14:cfRule>
          <x14:cfRule type="cellIs" priority="26" operator="equal" id="{7CA89486-707F-497E-AB54-BF60BAF39AC8}">
            <xm:f>Values!$A$4</xm:f>
            <x14:dxf>
              <fill>
                <patternFill>
                  <bgColor rgb="FFE74C3C"/>
                </patternFill>
              </fill>
            </x14:dxf>
          </x14:cfRule>
          <xm:sqref>F21:F27</xm:sqref>
        </x14:conditionalFormatting>
        <x14:conditionalFormatting xmlns:xm="http://schemas.microsoft.com/office/excel/2006/main">
          <x14:cfRule type="cellIs" priority="7" operator="equal" id="{E4C85385-AC47-4266-BBE4-1AB610699945}">
            <xm:f>Values!$A$15</xm:f>
            <x14:dxf>
              <fill>
                <patternFill>
                  <bgColor rgb="FF27AE60"/>
                </patternFill>
              </fill>
            </x14:dxf>
          </x14:cfRule>
          <x14:cfRule type="cellIs" priority="18" operator="equal" id="{926BEAAF-A773-475A-B257-206E8588128C}">
            <xm:f>Values!$A$14</xm:f>
            <x14:dxf>
              <fill>
                <patternFill>
                  <bgColor rgb="FFF1C40F"/>
                </patternFill>
              </fill>
            </x14:dxf>
          </x14:cfRule>
          <x14:cfRule type="cellIs" priority="19" operator="equal" id="{B14FF2E2-3A1F-42D8-AEDF-CC1857FFBA1B}">
            <xm:f>Values!$A$13</xm:f>
            <x14:dxf>
              <fill>
                <patternFill>
                  <bgColor rgb="FFF39C12"/>
                </patternFill>
              </fill>
            </x14:dxf>
          </x14:cfRule>
          <x14:cfRule type="cellIs" priority="20" operator="equal" id="{6678FD15-3482-450B-9006-A043394FC410}">
            <xm:f>Values!$A$12</xm:f>
            <x14:dxf>
              <fill>
                <patternFill>
                  <bgColor rgb="FFE67E22"/>
                </patternFill>
              </fill>
            </x14:dxf>
          </x14:cfRule>
          <x14:cfRule type="cellIs" priority="21" operator="equal" id="{4CA85475-3BFE-4517-8622-5923C179A64D}">
            <xm:f>Values!$A$11</xm:f>
            <x14:dxf>
              <fill>
                <patternFill>
                  <bgColor rgb="FFE74C3C"/>
                </patternFill>
              </fill>
            </x14:dxf>
          </x14:cfRule>
          <xm:sqref>G21:G27</xm:sqref>
        </x14:conditionalFormatting>
        <x14:conditionalFormatting xmlns:xm="http://schemas.microsoft.com/office/excel/2006/main">
          <x14:cfRule type="cellIs" priority="8" operator="equal" id="{55FF83F1-7902-4C48-8567-85CD4A650662}">
            <xm:f>Values!$A$22</xm:f>
            <x14:dxf>
              <fill>
                <patternFill>
                  <bgColor rgb="FF27B060"/>
                </patternFill>
              </fill>
            </x14:dxf>
          </x14:cfRule>
          <x14:cfRule type="cellIs" priority="14" operator="equal" id="{8D42AF74-7975-4A1B-AAB0-66EF85462085}">
            <xm:f>Values!$A$21</xm:f>
            <x14:dxf>
              <fill>
                <patternFill>
                  <bgColor rgb="FFF1C40F"/>
                </patternFill>
              </fill>
            </x14:dxf>
          </x14:cfRule>
          <x14:cfRule type="cellIs" priority="15" operator="equal" id="{94546877-0DFE-4DEB-B18C-091B28BBA423}">
            <xm:f>Values!$A$20</xm:f>
            <x14:dxf>
              <fill>
                <patternFill>
                  <bgColor rgb="FFF39C12"/>
                </patternFill>
              </fill>
            </x14:dxf>
          </x14:cfRule>
          <x14:cfRule type="cellIs" priority="16" operator="equal" id="{908A0DEE-8E6C-4BB9-93AB-E675EDFFD0F9}">
            <xm:f>Values!$A$19</xm:f>
            <x14:dxf>
              <fill>
                <patternFill>
                  <bgColor rgb="FFE67E22"/>
                </patternFill>
              </fill>
            </x14:dxf>
          </x14:cfRule>
          <x14:cfRule type="cellIs" priority="17" operator="equal" id="{981A7E3B-FD68-4A62-B85B-3C7CBA33D6A9}">
            <xm:f>Values!$A$18</xm:f>
            <x14:dxf>
              <fill>
                <patternFill>
                  <bgColor rgb="FFE74C3C"/>
                </patternFill>
              </fill>
            </x14:dxf>
          </x14:cfRule>
          <xm:sqref>H21:H27</xm:sqref>
        </x14:conditionalFormatting>
        <x14:conditionalFormatting xmlns:xm="http://schemas.microsoft.com/office/excel/2006/main">
          <x14:cfRule type="cellIs" priority="9" operator="equal" id="{B54E7F57-F414-4087-A739-363086C70376}">
            <xm:f>Values!$A$29</xm:f>
            <x14:dxf>
              <fill>
                <patternFill>
                  <bgColor rgb="FF27AE60"/>
                </patternFill>
              </fill>
            </x14:dxf>
          </x14:cfRule>
          <x14:cfRule type="cellIs" priority="10" operator="equal" id="{AC242AFD-5E38-4564-9BC7-9D01990F1BF9}">
            <xm:f>Values!$A$28</xm:f>
            <x14:dxf>
              <fill>
                <patternFill>
                  <bgColor rgb="FFF1C40F"/>
                </patternFill>
              </fill>
            </x14:dxf>
          </x14:cfRule>
          <x14:cfRule type="cellIs" priority="11" operator="equal" id="{70E04576-405B-4CD0-AA3F-4594B2772867}">
            <xm:f>Values!$A$27</xm:f>
            <x14:dxf>
              <fill>
                <patternFill>
                  <bgColor rgb="FFF39C12"/>
                </patternFill>
              </fill>
            </x14:dxf>
          </x14:cfRule>
          <x14:cfRule type="cellIs" priority="12" operator="equal" id="{76581896-B415-4BF1-8D62-219490B7AAEF}">
            <xm:f>Values!$A$26</xm:f>
            <x14:dxf>
              <fill>
                <patternFill>
                  <bgColor rgb="FFE67E22"/>
                </patternFill>
              </fill>
            </x14:dxf>
          </x14:cfRule>
          <x14:cfRule type="cellIs" priority="13" operator="equal" id="{7C8601E2-6F9F-48B4-BEF9-4EFC5FEF0A32}">
            <xm:f>Values!$A$25</xm:f>
            <x14:dxf>
              <fill>
                <patternFill>
                  <bgColor rgb="FFE74C3C"/>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6"/>
  <sheetViews>
    <sheetView zoomScale="70" zoomScaleNormal="70" workbookViewId="0">
      <selection activeCell="O21" sqref="O21:O25"/>
    </sheetView>
  </sheetViews>
  <sheetFormatPr baseColWidth="10" defaultColWidth="8.6640625" defaultRowHeight="14.4"/>
  <cols>
    <col min="2" max="2" width="71.33203125" customWidth="1"/>
    <col min="3" max="3" width="14.6640625" style="3" customWidth="1"/>
    <col min="4" max="4" width="25.33203125" style="3" customWidth="1"/>
    <col min="5" max="5" width="32" bestFit="1" customWidth="1"/>
    <col min="6" max="6" width="20.6640625" bestFit="1" customWidth="1"/>
    <col min="7" max="7" width="26.6640625" bestFit="1" customWidth="1"/>
    <col min="8" max="8" width="25" bestFit="1" customWidth="1"/>
    <col min="9" max="9" width="41.6640625" customWidth="1"/>
    <col min="10" max="10" width="35.33203125" bestFit="1" customWidth="1"/>
    <col min="11" max="11" width="20.6640625" hidden="1" customWidth="1"/>
    <col min="12" max="12" width="25.33203125" hidden="1" customWidth="1"/>
    <col min="13" max="13" width="28.33203125" hidden="1" customWidth="1"/>
    <col min="14" max="14" width="33" hidden="1" customWidth="1"/>
    <col min="15" max="15" width="23.44140625" bestFit="1" customWidth="1"/>
    <col min="26" max="26" width="25.33203125" customWidth="1"/>
  </cols>
  <sheetData>
    <row r="1" spans="1:25" ht="59.7" customHeight="1">
      <c r="A1" s="77" t="s">
        <v>352</v>
      </c>
      <c r="B1" s="77"/>
      <c r="C1" s="77"/>
      <c r="D1" s="77"/>
      <c r="E1" s="77"/>
      <c r="F1" s="77"/>
      <c r="G1" s="77"/>
      <c r="H1" s="77"/>
      <c r="I1" s="77"/>
      <c r="Y1" s="14" t="e">
        <f>AVERAGE(O21:O25)</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42"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row>
    <row r="21" spans="1:42" ht="114" customHeight="1">
      <c r="A21" s="22" t="s">
        <v>353</v>
      </c>
      <c r="B21" s="37" t="s">
        <v>354</v>
      </c>
      <c r="C21" s="24" t="s">
        <v>355</v>
      </c>
      <c r="D21" s="24" t="s">
        <v>59</v>
      </c>
      <c r="E21" s="24" t="s">
        <v>356</v>
      </c>
      <c r="F21" s="25"/>
      <c r="G21" s="25"/>
      <c r="H21" s="25"/>
      <c r="I21" s="25"/>
      <c r="J21" s="23"/>
      <c r="K21" s="9" t="str">
        <f>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42" ht="94.5" customHeight="1">
      <c r="A22" s="22" t="s">
        <v>357</v>
      </c>
      <c r="B22" s="23" t="s">
        <v>358</v>
      </c>
      <c r="C22" s="24" t="s">
        <v>355</v>
      </c>
      <c r="D22" s="24" t="s">
        <v>59</v>
      </c>
      <c r="E22" s="24" t="s">
        <v>359</v>
      </c>
      <c r="F22" s="25"/>
      <c r="G22" s="25"/>
      <c r="H22" s="25"/>
      <c r="I22" s="25"/>
      <c r="J22" s="23"/>
      <c r="K22" s="9" t="str">
        <f>IF(F22="Aucune politique",0,IF(F22="Politique non formalisée",0.25,IF(F22="Politique partiellement formalisée",0.5,IF(F22="Politique formalisée",0.75,IF(F22="politique formalisée et approuvée",1,"INVALID")))))</f>
        <v>INVALID</v>
      </c>
      <c r="L22" s="9" t="str">
        <f t="shared" ref="L22:L25" si="0">IF(G22="Non implémenté",0,IF(G22="Implémentation partielle de la politique",0.25,IF(G22="Implémenté sur certains systèmes",0.5,IF(G22="Implémenté sur la plupart des systèmes",0.75,IF(G22="Implémenté sur tous les systèmes",1,"INVALID")))))</f>
        <v>INVALID</v>
      </c>
      <c r="M22" s="9" t="str">
        <f t="shared" ref="M22:M25" si="1">IF(H22="Non automatisé",0,IF(H22="Automatisation partielle de la politique",0.25,IF(H22="Automatisé sur certains systèmes",0.5,IF(H22="Automatisé sur la plupart des systèmes",0.75,IF(H22="Automatisé sur tous les systèmes",1,"INVALID")))))</f>
        <v>INVALID</v>
      </c>
      <c r="N22" s="9" t="str">
        <f t="shared" ref="N22:N25" si="2">IF(I22="Non rapporté",0,IF(I22="Rapport partiel de la politique",0.25,IF(I22="Rapporté sur certains systèmes",0.5,IF(I22="Rapporté sur la plupart des systèmes",0.75,IF(I22="Rapporté sur tous systèmes",1,"INVALID")))))</f>
        <v>INVALID</v>
      </c>
      <c r="O22" s="45"/>
    </row>
    <row r="23" spans="1:42" ht="78" customHeight="1">
      <c r="A23" s="22" t="s">
        <v>360</v>
      </c>
      <c r="B23" s="23" t="s">
        <v>361</v>
      </c>
      <c r="C23" s="24" t="s">
        <v>113</v>
      </c>
      <c r="D23" s="24" t="s">
        <v>59</v>
      </c>
      <c r="E23" s="24" t="s">
        <v>362</v>
      </c>
      <c r="F23" s="25"/>
      <c r="G23" s="25"/>
      <c r="H23" s="25"/>
      <c r="I23" s="25"/>
      <c r="J23" s="23"/>
      <c r="K23" s="9" t="str">
        <f>IF(F23="Aucune politique",0,IF(F23="Politique non formalisée",0.25,IF(F23="Politique partiellement formalisée",0.5,IF(F23="Politique formalisée",0.75,IF(F23="politique formalisée et approuvée",1,"INVALID")))))</f>
        <v>INVALID</v>
      </c>
      <c r="L23" s="9" t="str">
        <f t="shared" si="0"/>
        <v>INVALID</v>
      </c>
      <c r="M23" s="9" t="str">
        <f t="shared" si="1"/>
        <v>INVALID</v>
      </c>
      <c r="N23" s="9" t="str">
        <f t="shared" si="2"/>
        <v>INVALID</v>
      </c>
      <c r="O23" s="45"/>
    </row>
    <row r="24" spans="1:42" ht="76.2" customHeight="1">
      <c r="A24" s="22" t="s">
        <v>363</v>
      </c>
      <c r="B24" s="23" t="s">
        <v>364</v>
      </c>
      <c r="C24" s="24" t="s">
        <v>355</v>
      </c>
      <c r="D24" s="24" t="s">
        <v>59</v>
      </c>
      <c r="E24" s="24" t="s">
        <v>365</v>
      </c>
      <c r="F24" s="25"/>
      <c r="G24" s="25"/>
      <c r="H24" s="25"/>
      <c r="I24" s="25"/>
      <c r="J24" s="23"/>
      <c r="K24" s="9" t="str">
        <f>IF(F24="Aucune politique",0,IF(F24="Politique non formalisée",0.25,IF(F24="Politique partiellement formalisée",0.5,IF(F24="Politique formalisée",0.75,IF(F24="politique formalisée et approuvée",1,"INVALID")))))</f>
        <v>INVALID</v>
      </c>
      <c r="L24" s="9" t="str">
        <f t="shared" si="0"/>
        <v>INVALID</v>
      </c>
      <c r="M24" s="9" t="str">
        <f t="shared" si="1"/>
        <v>INVALID</v>
      </c>
      <c r="N24" s="9" t="str">
        <f t="shared" si="2"/>
        <v>INVALID</v>
      </c>
      <c r="O24" s="45"/>
    </row>
    <row r="25" spans="1:42" ht="87.45" customHeight="1">
      <c r="A25" s="22" t="s">
        <v>366</v>
      </c>
      <c r="B25" s="23" t="s">
        <v>367</v>
      </c>
      <c r="C25" s="24" t="s">
        <v>355</v>
      </c>
      <c r="D25" s="24" t="s">
        <v>75</v>
      </c>
      <c r="E25" s="24" t="s">
        <v>368</v>
      </c>
      <c r="F25" s="25"/>
      <c r="G25" s="25"/>
      <c r="H25" s="25"/>
      <c r="I25" s="25"/>
      <c r="J25" s="23"/>
      <c r="K25" s="9" t="str">
        <f>IF(F25="Aucune politique",0,IF(F25="Politique non formalisée",0.25,IF(F25="Politique partiellement formalisée",0.5,IF(F25="Politique formalisée",0.75,IF(F25="politique formalisée et approuvée",1,"INVALID")))))</f>
        <v>INVALID</v>
      </c>
      <c r="L25" s="9" t="str">
        <f t="shared" si="0"/>
        <v>INVALID</v>
      </c>
      <c r="M25" s="9" t="str">
        <f t="shared" si="1"/>
        <v>INVALID</v>
      </c>
      <c r="N25" s="9" t="str">
        <f t="shared" si="2"/>
        <v>INVALID</v>
      </c>
      <c r="O25" s="45"/>
    </row>
    <row r="27" spans="1:42" hidden="1">
      <c r="E27" s="2" t="s">
        <v>86</v>
      </c>
      <c r="G27" s="10" t="e">
        <f>AVERAGE(K21:K25)</f>
        <v>#DIV/0!</v>
      </c>
      <c r="H27" s="10" t="e">
        <f>1-G27</f>
        <v>#DIV/0!</v>
      </c>
    </row>
    <row r="28" spans="1:42" hidden="1">
      <c r="E28" s="4" t="s">
        <v>87</v>
      </c>
      <c r="F28" s="4"/>
      <c r="G28" s="10" t="e">
        <f>AVERAGE(L21:L25)</f>
        <v>#DIV/0!</v>
      </c>
      <c r="H28" s="10" t="e">
        <f>1-G28</f>
        <v>#DIV/0!</v>
      </c>
    </row>
    <row r="29" spans="1:42" hidden="1">
      <c r="E29" s="4" t="s">
        <v>88</v>
      </c>
      <c r="F29" s="4"/>
      <c r="G29" s="10" t="e">
        <f>AVERAGE(M21:M25)</f>
        <v>#DIV/0!</v>
      </c>
      <c r="H29" s="10" t="e">
        <f>1-G29</f>
        <v>#DIV/0!</v>
      </c>
    </row>
    <row r="30" spans="1:42" hidden="1">
      <c r="E30" s="4" t="s">
        <v>89</v>
      </c>
      <c r="F30" s="4"/>
      <c r="G30" s="10" t="e">
        <f>AVERAGE(N21:N25)</f>
        <v>#DIV/0!</v>
      </c>
      <c r="H30" s="10" t="e">
        <f>1-G30</f>
        <v>#DIV/0!</v>
      </c>
    </row>
    <row r="31" spans="1:42" hidden="1">
      <c r="E31" s="4" t="s">
        <v>90</v>
      </c>
      <c r="F31" s="4"/>
      <c r="G31" s="10" t="e">
        <f>AVERAGE(G27:G30)</f>
        <v>#DIV/0!</v>
      </c>
      <c r="H31" s="10" t="e">
        <f>1-G31</f>
        <v>#DIV/0!</v>
      </c>
    </row>
    <row r="32" spans="1:42" hidden="1">
      <c r="E32" s="4" t="s">
        <v>91</v>
      </c>
      <c r="F32" s="4"/>
      <c r="G32" s="10" t="e">
        <f>AVERAGE(L21:L24)</f>
        <v>#DIV/0!</v>
      </c>
      <c r="H32" s="10" t="e">
        <f t="shared" ref="H32:H34" si="3">1-G32</f>
        <v>#DIV/0!</v>
      </c>
    </row>
    <row r="33" spans="1:16" hidden="1">
      <c r="E33" s="4" t="s">
        <v>92</v>
      </c>
      <c r="F33" s="4"/>
      <c r="G33" s="10" t="e">
        <f>AVERAGE(L21:L25)</f>
        <v>#DIV/0!</v>
      </c>
      <c r="H33" s="10" t="e">
        <f t="shared" si="3"/>
        <v>#DIV/0!</v>
      </c>
    </row>
    <row r="34" spans="1:16" hidden="1">
      <c r="E34" s="4" t="s">
        <v>93</v>
      </c>
      <c r="F34" s="4"/>
      <c r="G34" s="10" t="e">
        <f>AVERAGE(L21:L25)</f>
        <v>#DIV/0!</v>
      </c>
      <c r="H34" s="10" t="e">
        <f t="shared" si="3"/>
        <v>#DIV/0!</v>
      </c>
    </row>
    <row r="36" spans="1:16" ht="30" customHeight="1">
      <c r="A36" s="78"/>
      <c r="B36" s="78"/>
      <c r="C36" s="78"/>
      <c r="D36" s="78"/>
      <c r="E36" s="78"/>
      <c r="F36" s="78"/>
      <c r="G36" s="78"/>
      <c r="H36" s="78"/>
      <c r="I36" s="78"/>
      <c r="J36" s="78"/>
      <c r="K36" s="78"/>
      <c r="L36" s="78"/>
      <c r="M36" s="78"/>
      <c r="N36" s="78"/>
      <c r="O36" s="78"/>
      <c r="P36" s="78"/>
    </row>
  </sheetData>
  <mergeCells count="4">
    <mergeCell ref="A36:P36"/>
    <mergeCell ref="A1:I1"/>
    <mergeCell ref="C5:D5"/>
    <mergeCell ref="C7:D7"/>
  </mergeCells>
  <phoneticPr fontId="10" type="noConversion"/>
  <conditionalFormatting sqref="O21:O25">
    <cfRule type="containsText" dxfId="192" priority="1" operator="containsText" text="5">
      <formula>NOT(ISERROR(SEARCH("5",O21)))</formula>
    </cfRule>
    <cfRule type="containsText" dxfId="191" priority="2" operator="containsText" text="4">
      <formula>NOT(ISERROR(SEARCH("4",O21)))</formula>
    </cfRule>
    <cfRule type="containsText" dxfId="190" priority="3" operator="containsText" text="3">
      <formula>NOT(ISERROR(SEARCH("3",O21)))</formula>
    </cfRule>
    <cfRule type="containsText" dxfId="189" priority="4" operator="containsText" text="2">
      <formula>NOT(ISERROR(SEARCH("2",O21)))</formula>
    </cfRule>
    <cfRule type="containsText" dxfId="188" priority="5" operator="containsText" text="1">
      <formula>NOT(ISERROR(SEARCH("1",O21)))</formula>
    </cfRule>
    <cfRule type="containsText" dxfId="187" priority="6" operator="containsText" text="0">
      <formula>NOT(ISERROR(SEARCH("0",O21)))</formula>
    </cfRule>
  </conditionalFormatting>
  <dataValidations count="1">
    <dataValidation type="list" allowBlank="1" showInputMessage="1" showErrorMessage="1" sqref="O21:O25">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52D4A27A-1BBD-4F6F-97D4-E52A3753BF2C}">
            <xm:f>Values!$A$8</xm:f>
            <x14:dxf>
              <fill>
                <patternFill>
                  <bgColor rgb="FF27AE60"/>
                </patternFill>
              </fill>
            </x14:dxf>
          </x14:cfRule>
          <x14:cfRule type="cellIs" priority="23" operator="equal" id="{25CFCE6F-11AE-438B-A8E7-19C2A47752C0}">
            <xm:f>Values!$A$7</xm:f>
            <x14:dxf>
              <fill>
                <patternFill>
                  <bgColor rgb="FFF1C40F"/>
                </patternFill>
              </fill>
            </x14:dxf>
          </x14:cfRule>
          <x14:cfRule type="cellIs" priority="24" operator="equal" id="{5EFC69C9-45A0-41C7-862A-B633E07C23FE}">
            <xm:f>Values!$A$6</xm:f>
            <x14:dxf>
              <fill>
                <patternFill>
                  <bgColor rgb="FFF39C12"/>
                </patternFill>
              </fill>
            </x14:dxf>
          </x14:cfRule>
          <x14:cfRule type="cellIs" priority="25" operator="equal" id="{7B641F59-E6C7-41B0-B3BC-63C95CEA0243}">
            <xm:f>Values!$A$5</xm:f>
            <x14:dxf>
              <fill>
                <patternFill>
                  <bgColor rgb="FFE67E22"/>
                </patternFill>
              </fill>
            </x14:dxf>
          </x14:cfRule>
          <x14:cfRule type="cellIs" priority="26" operator="equal" id="{B1B9EE0E-CC6A-44DF-81C2-0E73BFA313A1}">
            <xm:f>Values!$A$4</xm:f>
            <x14:dxf>
              <fill>
                <patternFill>
                  <bgColor rgb="FFE74C3C"/>
                </patternFill>
              </fill>
            </x14:dxf>
          </x14:cfRule>
          <xm:sqref>F21:F25</xm:sqref>
        </x14:conditionalFormatting>
        <x14:conditionalFormatting xmlns:xm="http://schemas.microsoft.com/office/excel/2006/main">
          <x14:cfRule type="cellIs" priority="7" operator="equal" id="{56D6E25D-E6E7-45C0-B264-FBD0CF1287CA}">
            <xm:f>Values!$A$15</xm:f>
            <x14:dxf>
              <fill>
                <patternFill>
                  <bgColor rgb="FF27AE60"/>
                </patternFill>
              </fill>
            </x14:dxf>
          </x14:cfRule>
          <x14:cfRule type="cellIs" priority="18" operator="equal" id="{7AFC6960-9973-41BA-A9D0-D128AA54F6E5}">
            <xm:f>Values!$A$14</xm:f>
            <x14:dxf>
              <fill>
                <patternFill>
                  <bgColor rgb="FFF1C40F"/>
                </patternFill>
              </fill>
            </x14:dxf>
          </x14:cfRule>
          <x14:cfRule type="cellIs" priority="19" operator="equal" id="{9C65F304-386A-4561-9279-D87D2D0D8A8E}">
            <xm:f>Values!$A$13</xm:f>
            <x14:dxf>
              <fill>
                <patternFill>
                  <bgColor rgb="FFF39C12"/>
                </patternFill>
              </fill>
            </x14:dxf>
          </x14:cfRule>
          <x14:cfRule type="cellIs" priority="20" operator="equal" id="{626B4870-B6A6-43D4-B3BF-C78947AF38F6}">
            <xm:f>Values!$A$12</xm:f>
            <x14:dxf>
              <fill>
                <patternFill>
                  <bgColor rgb="FFE67E22"/>
                </patternFill>
              </fill>
            </x14:dxf>
          </x14:cfRule>
          <x14:cfRule type="cellIs" priority="21" operator="equal" id="{BABBAFAC-EB0F-42B7-A9F2-AE0AC4C21215}">
            <xm:f>Values!$A$11</xm:f>
            <x14:dxf>
              <fill>
                <patternFill>
                  <bgColor rgb="FFE74C3C"/>
                </patternFill>
              </fill>
            </x14:dxf>
          </x14:cfRule>
          <xm:sqref>G21:G25</xm:sqref>
        </x14:conditionalFormatting>
        <x14:conditionalFormatting xmlns:xm="http://schemas.microsoft.com/office/excel/2006/main">
          <x14:cfRule type="cellIs" priority="8" operator="equal" id="{8C01A39C-23DB-45EF-B09A-5826A99DB3E3}">
            <xm:f>Values!$A$22</xm:f>
            <x14:dxf>
              <fill>
                <patternFill>
                  <bgColor rgb="FF27B060"/>
                </patternFill>
              </fill>
            </x14:dxf>
          </x14:cfRule>
          <x14:cfRule type="cellIs" priority="14" operator="equal" id="{E9BD4DA7-05E6-46B4-B790-FEB42A1AE4C6}">
            <xm:f>Values!$A$21</xm:f>
            <x14:dxf>
              <fill>
                <patternFill>
                  <bgColor rgb="FFF1C40F"/>
                </patternFill>
              </fill>
            </x14:dxf>
          </x14:cfRule>
          <x14:cfRule type="cellIs" priority="15" operator="equal" id="{1F641DF0-75C8-489F-8EB0-D944614267A8}">
            <xm:f>Values!$A$20</xm:f>
            <x14:dxf>
              <fill>
                <patternFill>
                  <bgColor rgb="FFF39C12"/>
                </patternFill>
              </fill>
            </x14:dxf>
          </x14:cfRule>
          <x14:cfRule type="cellIs" priority="16" operator="equal" id="{D9BC60E4-0FF8-48F2-BED7-07E9A797579C}">
            <xm:f>Values!$A$19</xm:f>
            <x14:dxf>
              <fill>
                <patternFill>
                  <bgColor rgb="FFE67E22"/>
                </patternFill>
              </fill>
            </x14:dxf>
          </x14:cfRule>
          <x14:cfRule type="cellIs" priority="17" operator="equal" id="{B8591F0A-095F-4907-AE67-6815C1EA95F8}">
            <xm:f>Values!$A$18</xm:f>
            <x14:dxf>
              <fill>
                <patternFill>
                  <bgColor rgb="FFE74C3C"/>
                </patternFill>
              </fill>
            </x14:dxf>
          </x14:cfRule>
          <xm:sqref>H21:H25</xm:sqref>
        </x14:conditionalFormatting>
        <x14:conditionalFormatting xmlns:xm="http://schemas.microsoft.com/office/excel/2006/main">
          <x14:cfRule type="cellIs" priority="9" operator="equal" id="{607A81DC-4632-4D79-A869-DB0F3D0799B8}">
            <xm:f>Values!$A$29</xm:f>
            <x14:dxf>
              <fill>
                <patternFill>
                  <bgColor rgb="FF27AE60"/>
                </patternFill>
              </fill>
            </x14:dxf>
          </x14:cfRule>
          <x14:cfRule type="cellIs" priority="10" operator="equal" id="{A1FD840B-5BDF-462B-9DA8-8651C080D132}">
            <xm:f>Values!$A$28</xm:f>
            <x14:dxf>
              <fill>
                <patternFill>
                  <bgColor rgb="FFF1C40F"/>
                </patternFill>
              </fill>
            </x14:dxf>
          </x14:cfRule>
          <x14:cfRule type="cellIs" priority="11" operator="equal" id="{CFDC4855-7062-4E95-9986-BE41822F980B}">
            <xm:f>Values!$A$27</xm:f>
            <x14:dxf>
              <fill>
                <patternFill>
                  <bgColor rgb="FFF39C12"/>
                </patternFill>
              </fill>
            </x14:dxf>
          </x14:cfRule>
          <x14:cfRule type="cellIs" priority="12" operator="equal" id="{EE128BDA-E30C-4249-97D8-6C756C2F30BF}">
            <xm:f>Values!$A$26</xm:f>
            <x14:dxf>
              <fill>
                <patternFill>
                  <bgColor rgb="FFE67E22"/>
                </patternFill>
              </fill>
            </x14:dxf>
          </x14:cfRule>
          <x14:cfRule type="cellIs" priority="13" operator="equal" id="{7BBFE6BF-EBD7-4D9B-AED7-18D1B27F237E}">
            <xm:f>Values!$A$25</xm:f>
            <x14:dxf>
              <fill>
                <patternFill>
                  <bgColor rgb="FFE74C3C"/>
                </patternFill>
              </fill>
            </x14:dxf>
          </x14:cfRule>
          <xm:sqref>I21:I25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I21:I25</xm:sqref>
        </x14:dataValidation>
        <x14:dataValidation type="list" allowBlank="1" showInputMessage="1" showErrorMessage="1">
          <x14:formula1>
            <xm:f>Values!$A$18:$A$22</xm:f>
          </x14:formula1>
          <xm:sqref>H21:H25</xm:sqref>
        </x14:dataValidation>
        <x14:dataValidation type="list" allowBlank="1" showInputMessage="1" showErrorMessage="1">
          <x14:formula1>
            <xm:f>Values!$A$11:$A$15</xm:f>
          </x14:formula1>
          <xm:sqref>G21:G25</xm:sqref>
        </x14:dataValidation>
        <x14:dataValidation type="list" allowBlank="1" showInputMessage="1" showErrorMessage="1">
          <x14:formula1>
            <xm:f>Values!$A$4:$A$8</xm:f>
          </x14:formula1>
          <xm:sqref>F21:F25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9"/>
  <sheetViews>
    <sheetView zoomScale="85" zoomScaleNormal="85" workbookViewId="0">
      <selection sqref="A1:I1"/>
    </sheetView>
  </sheetViews>
  <sheetFormatPr baseColWidth="10" defaultColWidth="8.6640625" defaultRowHeight="14.4"/>
  <cols>
    <col min="2" max="2" width="71.33203125" customWidth="1"/>
    <col min="3" max="3" width="14.6640625" style="3" customWidth="1"/>
    <col min="4" max="4" width="28.33203125" style="3" customWidth="1"/>
    <col min="5" max="5" width="37.44140625" bestFit="1" customWidth="1"/>
    <col min="6" max="6" width="20.6640625" bestFit="1" customWidth="1"/>
    <col min="7" max="7" width="26.6640625" bestFit="1" customWidth="1"/>
    <col min="8" max="8" width="25" bestFit="1" customWidth="1"/>
    <col min="9" max="9" width="34.88671875" customWidth="1"/>
    <col min="10" max="10" width="36.33203125" customWidth="1"/>
    <col min="11" max="11" width="18.33203125" hidden="1" customWidth="1"/>
    <col min="12" max="12" width="23.5546875" hidden="1" customWidth="1"/>
    <col min="13" max="13" width="20" hidden="1" customWidth="1"/>
    <col min="14" max="14" width="21.5546875" hidden="1" customWidth="1"/>
    <col min="15" max="15" width="18.33203125" bestFit="1" customWidth="1"/>
  </cols>
  <sheetData>
    <row r="1" spans="1:25" ht="59.7" customHeight="1">
      <c r="A1" s="77" t="s">
        <v>369</v>
      </c>
      <c r="B1" s="77"/>
      <c r="C1" s="77"/>
      <c r="D1" s="77"/>
      <c r="E1" s="77"/>
      <c r="F1" s="77"/>
      <c r="G1" s="77"/>
      <c r="H1" s="77"/>
      <c r="I1" s="77"/>
      <c r="Y1" s="14" t="e">
        <f>AVERAGE(O21:O28)</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43"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row>
    <row r="21" spans="1:43" ht="123.45" customHeight="1">
      <c r="A21" s="22" t="s">
        <v>370</v>
      </c>
      <c r="B21" s="23" t="s">
        <v>371</v>
      </c>
      <c r="C21" s="24" t="s">
        <v>113</v>
      </c>
      <c r="D21" s="24" t="s">
        <v>59</v>
      </c>
      <c r="E21" s="24" t="s">
        <v>372</v>
      </c>
      <c r="F21" s="25"/>
      <c r="G21" s="25"/>
      <c r="H21" s="25"/>
      <c r="I21" s="25"/>
      <c r="J21" s="26"/>
      <c r="K21" s="9" t="str">
        <f t="shared" ref="K21:K28"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43" ht="92.7" customHeight="1">
      <c r="A22" s="22" t="s">
        <v>373</v>
      </c>
      <c r="B22" s="23" t="s">
        <v>374</v>
      </c>
      <c r="C22" s="24" t="s">
        <v>113</v>
      </c>
      <c r="D22" s="24" t="s">
        <v>75</v>
      </c>
      <c r="E22" s="24" t="s">
        <v>375</v>
      </c>
      <c r="F22" s="25"/>
      <c r="G22" s="25"/>
      <c r="H22" s="25"/>
      <c r="I22" s="25"/>
      <c r="J22" s="26"/>
      <c r="K22" s="9" t="str">
        <f t="shared" si="0"/>
        <v>INVALID</v>
      </c>
      <c r="L22" s="9" t="str">
        <f t="shared" ref="L22:L28" si="1">IF(G22="Non implémenté",0,IF(G22="Implémentation partielle de la politique",0.25,IF(G22="Implémenté sur certains systèmes",0.5,IF(G22="Implémenté sur la plupart des systèmes",0.75,IF(G22="Implémenté sur tous les systèmes",1,"INVALID")))))</f>
        <v>INVALID</v>
      </c>
      <c r="M22" s="9" t="str">
        <f t="shared" ref="M22:M28" si="2">IF(H22="Non automatisé",0,IF(H22="Automatisation partielle de la politique",0.25,IF(H22="Automatisé sur certains systèmes",0.5,IF(H22="Automatisé sur la plupart des systèmes",0.75,IF(H22="Automatisé sur tous les systèmes",1,"INVALID")))))</f>
        <v>INVALID</v>
      </c>
      <c r="N22" s="9" t="str">
        <f t="shared" ref="N22:N28" si="3">IF(I22="Non rapporté",0,IF(I22="Rapport partiel de la politique",0.25,IF(I22="Rapporté sur certains systèmes",0.5,IF(I22="Rapporté sur la plupart des systèmes",0.75,IF(I22="Rapporté sur tous systèmes",1,"INVALID")))))</f>
        <v>INVALID</v>
      </c>
      <c r="O22" s="45"/>
    </row>
    <row r="23" spans="1:43" ht="85.2" customHeight="1">
      <c r="A23" s="22" t="s">
        <v>376</v>
      </c>
      <c r="B23" s="23" t="s">
        <v>377</v>
      </c>
      <c r="C23" s="24" t="s">
        <v>113</v>
      </c>
      <c r="D23" s="24" t="s">
        <v>75</v>
      </c>
      <c r="E23" s="24" t="s">
        <v>378</v>
      </c>
      <c r="F23" s="25"/>
      <c r="G23" s="25"/>
      <c r="H23" s="25"/>
      <c r="I23" s="25"/>
      <c r="J23" s="26"/>
      <c r="K23" s="9" t="str">
        <f t="shared" si="0"/>
        <v>INVALID</v>
      </c>
      <c r="L23" s="9" t="str">
        <f t="shared" si="1"/>
        <v>INVALID</v>
      </c>
      <c r="M23" s="9" t="str">
        <f t="shared" si="2"/>
        <v>INVALID</v>
      </c>
      <c r="N23" s="9" t="str">
        <f t="shared" si="3"/>
        <v>INVALID</v>
      </c>
      <c r="O23" s="45"/>
    </row>
    <row r="24" spans="1:43" ht="85.95" customHeight="1">
      <c r="A24" s="22" t="s">
        <v>379</v>
      </c>
      <c r="B24" s="23" t="s">
        <v>380</v>
      </c>
      <c r="C24" s="24" t="s">
        <v>58</v>
      </c>
      <c r="D24" s="24" t="s">
        <v>75</v>
      </c>
      <c r="E24" s="24" t="s">
        <v>381</v>
      </c>
      <c r="F24" s="25"/>
      <c r="G24" s="25"/>
      <c r="H24" s="25"/>
      <c r="I24" s="25"/>
      <c r="J24" s="26"/>
      <c r="K24" s="9" t="str">
        <f t="shared" si="0"/>
        <v>INVALID</v>
      </c>
      <c r="L24" s="9" t="str">
        <f t="shared" si="1"/>
        <v>INVALID</v>
      </c>
      <c r="M24" s="9" t="str">
        <f t="shared" si="2"/>
        <v>INVALID</v>
      </c>
      <c r="N24" s="9" t="str">
        <f t="shared" si="3"/>
        <v>INVALID</v>
      </c>
      <c r="O24" s="45"/>
    </row>
    <row r="25" spans="1:43" ht="115.5" customHeight="1">
      <c r="A25" s="22" t="s">
        <v>382</v>
      </c>
      <c r="B25" s="23" t="s">
        <v>383</v>
      </c>
      <c r="C25" s="24" t="s">
        <v>113</v>
      </c>
      <c r="D25" s="24" t="s">
        <v>75</v>
      </c>
      <c r="E25" s="24" t="s">
        <v>384</v>
      </c>
      <c r="F25" s="25"/>
      <c r="G25" s="25"/>
      <c r="H25" s="25"/>
      <c r="I25" s="25"/>
      <c r="J25" s="26"/>
      <c r="K25" s="9" t="str">
        <f t="shared" si="0"/>
        <v>INVALID</v>
      </c>
      <c r="L25" s="9" t="str">
        <f t="shared" si="1"/>
        <v>INVALID</v>
      </c>
      <c r="M25" s="9" t="str">
        <f t="shared" si="2"/>
        <v>INVALID</v>
      </c>
      <c r="N25" s="9" t="str">
        <f t="shared" si="3"/>
        <v>INVALID</v>
      </c>
      <c r="O25" s="45"/>
    </row>
    <row r="26" spans="1:43" ht="67.5" customHeight="1">
      <c r="A26" s="22" t="s">
        <v>385</v>
      </c>
      <c r="B26" s="23" t="s">
        <v>386</v>
      </c>
      <c r="C26" s="24" t="s">
        <v>113</v>
      </c>
      <c r="D26" s="24" t="s">
        <v>75</v>
      </c>
      <c r="E26" s="24" t="s">
        <v>387</v>
      </c>
      <c r="F26" s="25"/>
      <c r="G26" s="25"/>
      <c r="H26" s="25"/>
      <c r="I26" s="25"/>
      <c r="J26" s="26"/>
      <c r="K26" s="9" t="str">
        <f t="shared" si="0"/>
        <v>INVALID</v>
      </c>
      <c r="L26" s="9" t="str">
        <f t="shared" si="1"/>
        <v>INVALID</v>
      </c>
      <c r="M26" s="9" t="str">
        <f t="shared" si="2"/>
        <v>INVALID</v>
      </c>
      <c r="N26" s="9" t="str">
        <f t="shared" si="3"/>
        <v>INVALID</v>
      </c>
      <c r="O26" s="45"/>
    </row>
    <row r="27" spans="1:43" ht="96.45" customHeight="1">
      <c r="A27" s="22" t="s">
        <v>388</v>
      </c>
      <c r="B27" s="23" t="s">
        <v>389</v>
      </c>
      <c r="C27" s="24" t="s">
        <v>113</v>
      </c>
      <c r="D27" s="24" t="s">
        <v>75</v>
      </c>
      <c r="E27" s="24" t="s">
        <v>390</v>
      </c>
      <c r="F27" s="25"/>
      <c r="G27" s="25"/>
      <c r="H27" s="25"/>
      <c r="I27" s="25"/>
      <c r="J27" s="46"/>
      <c r="K27" s="9" t="str">
        <f t="shared" si="0"/>
        <v>INVALID</v>
      </c>
      <c r="L27" s="9" t="str">
        <f t="shared" si="1"/>
        <v>INVALID</v>
      </c>
      <c r="M27" s="9" t="str">
        <f t="shared" si="2"/>
        <v>INVALID</v>
      </c>
      <c r="N27" s="9" t="str">
        <f t="shared" si="3"/>
        <v>INVALID</v>
      </c>
      <c r="O27" s="45"/>
    </row>
    <row r="28" spans="1:43" ht="99.45" customHeight="1">
      <c r="A28" s="22" t="s">
        <v>391</v>
      </c>
      <c r="B28" s="23" t="s">
        <v>392</v>
      </c>
      <c r="C28" s="24" t="s">
        <v>113</v>
      </c>
      <c r="D28" s="24">
        <v>3</v>
      </c>
      <c r="E28" s="24" t="s">
        <v>393</v>
      </c>
      <c r="F28" s="25"/>
      <c r="G28" s="25"/>
      <c r="H28" s="25"/>
      <c r="I28" s="25"/>
      <c r="J28" s="23"/>
      <c r="K28" s="9" t="str">
        <f t="shared" si="0"/>
        <v>INVALID</v>
      </c>
      <c r="L28" s="9" t="str">
        <f t="shared" si="1"/>
        <v>INVALID</v>
      </c>
      <c r="M28" s="9" t="str">
        <f t="shared" si="2"/>
        <v>INVALID</v>
      </c>
      <c r="N28" s="9" t="str">
        <f t="shared" si="3"/>
        <v>INVALID</v>
      </c>
      <c r="O28" s="45"/>
    </row>
    <row r="30" spans="1:43" hidden="1">
      <c r="E30" s="2" t="s">
        <v>86</v>
      </c>
      <c r="G30" s="10" t="e">
        <f>AVERAGE(K21:K28)</f>
        <v>#DIV/0!</v>
      </c>
      <c r="H30" s="10" t="e">
        <f>1-G30</f>
        <v>#DIV/0!</v>
      </c>
    </row>
    <row r="31" spans="1:43" hidden="1">
      <c r="E31" s="4" t="s">
        <v>87</v>
      </c>
      <c r="F31" s="4"/>
      <c r="G31" s="10" t="e">
        <f>AVERAGE(L21:L28)</f>
        <v>#DIV/0!</v>
      </c>
      <c r="H31" s="10" t="e">
        <f>1-G31</f>
        <v>#DIV/0!</v>
      </c>
    </row>
    <row r="32" spans="1:43" hidden="1">
      <c r="E32" s="4" t="s">
        <v>88</v>
      </c>
      <c r="F32" s="4"/>
      <c r="G32" s="10" t="e">
        <f>AVERAGE(M21:M28)</f>
        <v>#DIV/0!</v>
      </c>
      <c r="H32" s="10" t="e">
        <f>1-G32</f>
        <v>#DIV/0!</v>
      </c>
    </row>
    <row r="33" spans="1:16" hidden="1">
      <c r="E33" s="4" t="s">
        <v>89</v>
      </c>
      <c r="F33" s="4"/>
      <c r="G33" s="10" t="e">
        <f>AVERAGE(N21:N28)</f>
        <v>#DIV/0!</v>
      </c>
      <c r="H33" s="10" t="e">
        <f>1-G33</f>
        <v>#DIV/0!</v>
      </c>
    </row>
    <row r="34" spans="1:16" hidden="1">
      <c r="E34" s="4" t="s">
        <v>90</v>
      </c>
      <c r="F34" s="4"/>
      <c r="G34" s="10" t="e">
        <f>AVERAGE(G30:G33)</f>
        <v>#DIV/0!</v>
      </c>
      <c r="H34" s="10" t="e">
        <f>1-G34</f>
        <v>#DIV/0!</v>
      </c>
    </row>
    <row r="35" spans="1:16" hidden="1">
      <c r="E35" s="4" t="s">
        <v>91</v>
      </c>
      <c r="F35" s="4"/>
      <c r="G35" s="10" t="e">
        <f>AVERAGE(L21)</f>
        <v>#DIV/0!</v>
      </c>
      <c r="H35" s="10" t="e">
        <f t="shared" ref="H35:H37" si="4">1-G35</f>
        <v>#DIV/0!</v>
      </c>
    </row>
    <row r="36" spans="1:16" hidden="1">
      <c r="E36" s="4" t="s">
        <v>92</v>
      </c>
      <c r="F36" s="4"/>
      <c r="G36" s="10" t="e">
        <f>AVERAGE(L21:L27)</f>
        <v>#DIV/0!</v>
      </c>
      <c r="H36" s="10" t="e">
        <f t="shared" si="4"/>
        <v>#DIV/0!</v>
      </c>
    </row>
    <row r="37" spans="1:16" hidden="1">
      <c r="E37" s="4" t="s">
        <v>93</v>
      </c>
      <c r="F37" s="4"/>
      <c r="G37" s="10" t="e">
        <f>AVERAGE(L21:L28)</f>
        <v>#DIV/0!</v>
      </c>
      <c r="H37" s="10" t="e">
        <f t="shared" si="4"/>
        <v>#DIV/0!</v>
      </c>
    </row>
    <row r="39" spans="1:16" ht="30" customHeight="1">
      <c r="A39" s="78"/>
      <c r="B39" s="78"/>
      <c r="C39" s="78"/>
      <c r="D39" s="78"/>
      <c r="E39" s="78"/>
      <c r="F39" s="78"/>
      <c r="G39" s="78"/>
      <c r="H39" s="78"/>
      <c r="I39" s="78"/>
      <c r="J39" s="78"/>
      <c r="K39" s="78"/>
      <c r="L39" s="78"/>
      <c r="M39" s="78"/>
      <c r="N39" s="78"/>
      <c r="O39" s="78"/>
      <c r="P39" s="78"/>
    </row>
  </sheetData>
  <mergeCells count="4">
    <mergeCell ref="A39:P39"/>
    <mergeCell ref="A1:I1"/>
    <mergeCell ref="C5:D5"/>
    <mergeCell ref="C7:D7"/>
  </mergeCells>
  <phoneticPr fontId="10" type="noConversion"/>
  <conditionalFormatting sqref="O21:O28">
    <cfRule type="containsText" dxfId="166" priority="1" operator="containsText" text="5">
      <formula>NOT(ISERROR(SEARCH("5",O21)))</formula>
    </cfRule>
    <cfRule type="containsText" dxfId="165" priority="2" operator="containsText" text="4">
      <formula>NOT(ISERROR(SEARCH("4",O21)))</formula>
    </cfRule>
    <cfRule type="containsText" dxfId="164" priority="3" operator="containsText" text="3">
      <formula>NOT(ISERROR(SEARCH("3",O21)))</formula>
    </cfRule>
    <cfRule type="containsText" dxfId="163" priority="4" operator="containsText" text="2">
      <formula>NOT(ISERROR(SEARCH("2",O21)))</formula>
    </cfRule>
    <cfRule type="containsText" dxfId="162" priority="5" operator="containsText" text="1">
      <formula>NOT(ISERROR(SEARCH("1",O21)))</formula>
    </cfRule>
    <cfRule type="containsText" dxfId="161" priority="6" operator="containsText" text="0">
      <formula>NOT(ISERROR(SEARCH("0",O21)))</formula>
    </cfRule>
  </conditionalFormatting>
  <dataValidations count="1">
    <dataValidation type="list" allowBlank="1" showInputMessage="1" showErrorMessage="1" sqref="O21:O28">
      <formula1>"0,1,2,3,4,5"</formula1>
    </dataValidation>
  </dataValidation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FE487600-FEAE-4E78-B023-24761B9DE326}">
            <xm:f>Values!$A$8</xm:f>
            <x14:dxf>
              <fill>
                <patternFill>
                  <bgColor rgb="FF27AE60"/>
                </patternFill>
              </fill>
            </x14:dxf>
          </x14:cfRule>
          <x14:cfRule type="cellIs" priority="23" operator="equal" id="{40D2ABDC-A0DD-42D3-B659-1F93CC4A586D}">
            <xm:f>Values!$A$7</xm:f>
            <x14:dxf>
              <fill>
                <patternFill>
                  <bgColor rgb="FFF1C40F"/>
                </patternFill>
              </fill>
            </x14:dxf>
          </x14:cfRule>
          <x14:cfRule type="cellIs" priority="24" operator="equal" id="{67DE2D38-3A5C-4B40-97CA-888A47C75704}">
            <xm:f>Values!$A$6</xm:f>
            <x14:dxf>
              <fill>
                <patternFill>
                  <bgColor rgb="FFF39C12"/>
                </patternFill>
              </fill>
            </x14:dxf>
          </x14:cfRule>
          <x14:cfRule type="cellIs" priority="25" operator="equal" id="{FA13C606-49D7-4771-8E6F-FE869920A033}">
            <xm:f>Values!$A$5</xm:f>
            <x14:dxf>
              <fill>
                <patternFill>
                  <bgColor rgb="FFE67E22"/>
                </patternFill>
              </fill>
            </x14:dxf>
          </x14:cfRule>
          <x14:cfRule type="cellIs" priority="26" operator="equal" id="{FBC42D81-C875-4091-AAB3-C6E82710BEDA}">
            <xm:f>Values!$A$4</xm:f>
            <x14:dxf>
              <fill>
                <patternFill>
                  <bgColor rgb="FFE74C3C"/>
                </patternFill>
              </fill>
            </x14:dxf>
          </x14:cfRule>
          <xm:sqref>F21:F28</xm:sqref>
        </x14:conditionalFormatting>
        <x14:conditionalFormatting xmlns:xm="http://schemas.microsoft.com/office/excel/2006/main">
          <x14:cfRule type="cellIs" priority="7" operator="equal" id="{A3B614E7-6CB1-40BF-80C3-748B8A7216CF}">
            <xm:f>Values!$A$15</xm:f>
            <x14:dxf>
              <fill>
                <patternFill>
                  <bgColor rgb="FF27AE60"/>
                </patternFill>
              </fill>
            </x14:dxf>
          </x14:cfRule>
          <x14:cfRule type="cellIs" priority="18" operator="equal" id="{6B9C7893-FEAB-4589-8D52-EECF286EBB8A}">
            <xm:f>Values!$A$14</xm:f>
            <x14:dxf>
              <fill>
                <patternFill>
                  <bgColor rgb="FFF1C40F"/>
                </patternFill>
              </fill>
            </x14:dxf>
          </x14:cfRule>
          <x14:cfRule type="cellIs" priority="19" operator="equal" id="{F3E7151D-08C4-46E7-A4BF-B978BD287636}">
            <xm:f>Values!$A$13</xm:f>
            <x14:dxf>
              <fill>
                <patternFill>
                  <bgColor rgb="FFF39C12"/>
                </patternFill>
              </fill>
            </x14:dxf>
          </x14:cfRule>
          <x14:cfRule type="cellIs" priority="20" operator="equal" id="{07058ACE-5CEA-44B4-9747-9A421EE6AA3E}">
            <xm:f>Values!$A$12</xm:f>
            <x14:dxf>
              <fill>
                <patternFill>
                  <bgColor rgb="FFE67E22"/>
                </patternFill>
              </fill>
            </x14:dxf>
          </x14:cfRule>
          <x14:cfRule type="cellIs" priority="21" operator="equal" id="{8C751D07-A6EF-48EE-9502-91A3D200E372}">
            <xm:f>Values!$A$11</xm:f>
            <x14:dxf>
              <fill>
                <patternFill>
                  <bgColor rgb="FFE74C3C"/>
                </patternFill>
              </fill>
            </x14:dxf>
          </x14:cfRule>
          <xm:sqref>G21:G28</xm:sqref>
        </x14:conditionalFormatting>
        <x14:conditionalFormatting xmlns:xm="http://schemas.microsoft.com/office/excel/2006/main">
          <x14:cfRule type="cellIs" priority="8" operator="equal" id="{87E7D522-5FAD-4327-AAF0-2513A9EF96C1}">
            <xm:f>Values!$A$22</xm:f>
            <x14:dxf>
              <fill>
                <patternFill>
                  <bgColor rgb="FF27B060"/>
                </patternFill>
              </fill>
            </x14:dxf>
          </x14:cfRule>
          <x14:cfRule type="cellIs" priority="14" operator="equal" id="{D8138010-FE61-4848-B301-AB27DC9EFE9B}">
            <xm:f>Values!$A$21</xm:f>
            <x14:dxf>
              <fill>
                <patternFill>
                  <bgColor rgb="FFF1C40F"/>
                </patternFill>
              </fill>
            </x14:dxf>
          </x14:cfRule>
          <x14:cfRule type="cellIs" priority="15" operator="equal" id="{4CDB6070-3424-460A-BED8-54905677DFD9}">
            <xm:f>Values!$A$20</xm:f>
            <x14:dxf>
              <fill>
                <patternFill>
                  <bgColor rgb="FFF39C12"/>
                </patternFill>
              </fill>
            </x14:dxf>
          </x14:cfRule>
          <x14:cfRule type="cellIs" priority="16" operator="equal" id="{CBF70549-FE1F-455D-AAF3-CB91B04EEEFC}">
            <xm:f>Values!$A$19</xm:f>
            <x14:dxf>
              <fill>
                <patternFill>
                  <bgColor rgb="FFE67E22"/>
                </patternFill>
              </fill>
            </x14:dxf>
          </x14:cfRule>
          <x14:cfRule type="cellIs" priority="17" operator="equal" id="{7E31DEEF-50D0-4AD9-AB1C-1C4033571A9A}">
            <xm:f>Values!$A$18</xm:f>
            <x14:dxf>
              <fill>
                <patternFill>
                  <bgColor rgb="FFE74C3C"/>
                </patternFill>
              </fill>
            </x14:dxf>
          </x14:cfRule>
          <xm:sqref>H21:H28</xm:sqref>
        </x14:conditionalFormatting>
        <x14:conditionalFormatting xmlns:xm="http://schemas.microsoft.com/office/excel/2006/main">
          <x14:cfRule type="cellIs" priority="9" operator="equal" id="{7FCACA07-D65C-463B-86F6-CB69EF2E70B2}">
            <xm:f>Values!$A$29</xm:f>
            <x14:dxf>
              <fill>
                <patternFill>
                  <bgColor rgb="FF27AE60"/>
                </patternFill>
              </fill>
            </x14:dxf>
          </x14:cfRule>
          <x14:cfRule type="cellIs" priority="10" operator="equal" id="{11CE2145-BF7D-45C5-8C20-BA1C02E33157}">
            <xm:f>Values!$A$28</xm:f>
            <x14:dxf>
              <fill>
                <patternFill>
                  <bgColor rgb="FFF1C40F"/>
                </patternFill>
              </fill>
            </x14:dxf>
          </x14:cfRule>
          <x14:cfRule type="cellIs" priority="11" operator="equal" id="{FC82127A-93B5-4D65-ACEA-63E8A4908D6B}">
            <xm:f>Values!$A$27</xm:f>
            <x14:dxf>
              <fill>
                <patternFill>
                  <bgColor rgb="FFF39C12"/>
                </patternFill>
              </fill>
            </x14:dxf>
          </x14:cfRule>
          <x14:cfRule type="cellIs" priority="12" operator="equal" id="{F339FC48-5120-40B0-9B4A-2DA414E48671}">
            <xm:f>Values!$A$26</xm:f>
            <x14:dxf>
              <fill>
                <patternFill>
                  <bgColor rgb="FFE67E22"/>
                </patternFill>
              </fill>
            </x14:dxf>
          </x14:cfRule>
          <x14:cfRule type="cellIs" priority="13" operator="equal" id="{05D0B88B-64DB-49A5-BB4C-776F08C4C187}">
            <xm:f>Values!$A$25</xm:f>
            <x14:dxf>
              <fill>
                <patternFill>
                  <bgColor rgb="FFE74C3C"/>
                </patternFill>
              </fill>
            </x14:dxf>
          </x14:cfRule>
          <xm:sqref>I21:I28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I21:I28</xm:sqref>
        </x14:dataValidation>
        <x14:dataValidation type="list" allowBlank="1" showInputMessage="1" showErrorMessage="1">
          <x14:formula1>
            <xm:f>Values!$A$18:$A$22</xm:f>
          </x14:formula1>
          <xm:sqref>H21:H28</xm:sqref>
        </x14:dataValidation>
        <x14:dataValidation type="list" allowBlank="1" showInputMessage="1" showErrorMessage="1">
          <x14:formula1>
            <xm:f>Values!$A$11:$A$15</xm:f>
          </x14:formula1>
          <xm:sqref>G21:G28</xm:sqref>
        </x14:dataValidation>
        <x14:dataValidation type="list" allowBlank="1" showInputMessage="1" showErrorMessage="1">
          <x14:formula1>
            <xm:f>Values!$A$4:$A$8</xm:f>
          </x14:formula1>
          <xm:sqref>F21:F28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42"/>
  <sheetViews>
    <sheetView zoomScale="85" zoomScaleNormal="85" workbookViewId="0">
      <selection activeCell="O21" sqref="O21:O31"/>
    </sheetView>
  </sheetViews>
  <sheetFormatPr baseColWidth="10" defaultColWidth="8.6640625" defaultRowHeight="14.4"/>
  <cols>
    <col min="2" max="2" width="71.33203125" customWidth="1"/>
    <col min="3" max="3" width="14.6640625" style="3" customWidth="1"/>
    <col min="4" max="4" width="34" style="3" customWidth="1"/>
    <col min="5" max="5" width="37.44140625" bestFit="1" customWidth="1"/>
    <col min="6" max="6" width="20.6640625" bestFit="1" customWidth="1"/>
    <col min="7" max="7" width="26.6640625" bestFit="1" customWidth="1"/>
    <col min="8" max="8" width="25" bestFit="1" customWidth="1"/>
    <col min="9" max="9" width="40.6640625" customWidth="1"/>
    <col min="10" max="10" width="34.6640625" customWidth="1"/>
    <col min="11" max="11" width="13.33203125" hidden="1" customWidth="1"/>
    <col min="12" max="12" width="23.109375" hidden="1" customWidth="1"/>
    <col min="13" max="13" width="25.6640625" hidden="1" customWidth="1"/>
    <col min="14" max="14" width="29.6640625" hidden="1" customWidth="1"/>
    <col min="15" max="15" width="18.33203125" bestFit="1" customWidth="1"/>
  </cols>
  <sheetData>
    <row r="1" spans="1:25" ht="59.7" customHeight="1">
      <c r="A1" s="77" t="s">
        <v>394</v>
      </c>
      <c r="B1" s="77"/>
      <c r="C1" s="77"/>
      <c r="D1" s="77"/>
      <c r="E1" s="77"/>
      <c r="F1" s="77"/>
      <c r="G1" s="77"/>
      <c r="H1" s="77"/>
      <c r="I1" s="77"/>
      <c r="Y1" s="14" t="e">
        <f>AVERAGE(O21:O31)</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50"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36.19999999999999" customHeight="1">
      <c r="A21" s="22" t="s">
        <v>395</v>
      </c>
      <c r="B21" s="23" t="s">
        <v>396</v>
      </c>
      <c r="C21" s="24" t="s">
        <v>74</v>
      </c>
      <c r="D21" s="24" t="s">
        <v>75</v>
      </c>
      <c r="E21" s="24" t="s">
        <v>397</v>
      </c>
      <c r="F21" s="25"/>
      <c r="G21" s="25"/>
      <c r="H21" s="25"/>
      <c r="I21" s="25"/>
      <c r="J21" s="46"/>
      <c r="K21" s="9" t="str">
        <f t="shared" ref="K21:K31"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50" ht="66.45" customHeight="1">
      <c r="A22" s="22" t="s">
        <v>398</v>
      </c>
      <c r="B22" s="23" t="s">
        <v>399</v>
      </c>
      <c r="C22" s="24" t="s">
        <v>74</v>
      </c>
      <c r="D22" s="24" t="s">
        <v>75</v>
      </c>
      <c r="E22" s="24" t="s">
        <v>400</v>
      </c>
      <c r="F22" s="25"/>
      <c r="G22" s="25"/>
      <c r="H22" s="25"/>
      <c r="I22" s="25"/>
      <c r="J22" s="46"/>
      <c r="K22" s="9" t="str">
        <f t="shared" si="0"/>
        <v>INVALID</v>
      </c>
      <c r="L22" s="9" t="str">
        <f t="shared" ref="L22:L31" si="1">IF(G22="Non implémenté",0,IF(G22="Implémentation partielle de la politique",0.25,IF(G22="Implémenté sur certains systèmes",0.5,IF(G22="Implémenté sur la plupart des systèmes",0.75,IF(G22="Implémenté sur tous les systèmes",1,"INVALID")))))</f>
        <v>INVALID</v>
      </c>
      <c r="M22" s="9" t="str">
        <f t="shared" ref="M22:M31" si="2">IF(H22="Non automatisé",0,IF(H22="Automatisation partielle de la politique",0.25,IF(H22="Automatisé sur certains systèmes",0.5,IF(H22="Automatisé sur la plupart des systèmes",0.75,IF(H22="Automatisé sur tous les systèmes",1,"INVALID")))))</f>
        <v>INVALID</v>
      </c>
      <c r="N22" s="9" t="str">
        <f t="shared" ref="N22:N31" si="3">IF(I22="Non rapporté",0,IF(I22="Rapport partiel de la politique",0.25,IF(I22="Rapporté sur certains systèmes",0.5,IF(I22="Rapporté sur la plupart des systèmes",0.75,IF(I22="Rapporté sur tous systèmes",1,"INVALID")))))</f>
        <v>INVALID</v>
      </c>
      <c r="O22" s="45"/>
    </row>
    <row r="23" spans="1:50" ht="105.45" customHeight="1">
      <c r="A23" s="22" t="s">
        <v>401</v>
      </c>
      <c r="B23" s="23" t="s">
        <v>402</v>
      </c>
      <c r="C23" s="24" t="s">
        <v>74</v>
      </c>
      <c r="D23" s="24" t="s">
        <v>75</v>
      </c>
      <c r="E23" s="24" t="s">
        <v>403</v>
      </c>
      <c r="F23" s="25"/>
      <c r="G23" s="25"/>
      <c r="H23" s="25"/>
      <c r="I23" s="25"/>
      <c r="J23" s="46"/>
      <c r="K23" s="9" t="str">
        <f t="shared" si="0"/>
        <v>INVALID</v>
      </c>
      <c r="L23" s="9" t="str">
        <f t="shared" si="1"/>
        <v>INVALID</v>
      </c>
      <c r="M23" s="9" t="str">
        <f t="shared" si="2"/>
        <v>INVALID</v>
      </c>
      <c r="N23" s="9" t="str">
        <f t="shared" si="3"/>
        <v>INVALID</v>
      </c>
      <c r="O23" s="45"/>
    </row>
    <row r="24" spans="1:50" ht="56.7" customHeight="1">
      <c r="A24" s="22" t="s">
        <v>404</v>
      </c>
      <c r="B24" s="23" t="s">
        <v>405</v>
      </c>
      <c r="C24" s="24" t="s">
        <v>113</v>
      </c>
      <c r="D24" s="24" t="s">
        <v>75</v>
      </c>
      <c r="E24" s="24" t="s">
        <v>406</v>
      </c>
      <c r="F24" s="25"/>
      <c r="G24" s="25"/>
      <c r="H24" s="25"/>
      <c r="I24" s="25"/>
      <c r="J24" s="26"/>
      <c r="K24" s="9" t="str">
        <f t="shared" si="0"/>
        <v>INVALID</v>
      </c>
      <c r="L24" s="9" t="str">
        <f t="shared" si="1"/>
        <v>INVALID</v>
      </c>
      <c r="M24" s="9" t="str">
        <f t="shared" si="2"/>
        <v>INVALID</v>
      </c>
      <c r="N24" s="9" t="str">
        <f t="shared" si="3"/>
        <v>INVALID</v>
      </c>
      <c r="O24" s="45"/>
    </row>
    <row r="25" spans="1:50" ht="115.95" customHeight="1">
      <c r="A25" s="22" t="s">
        <v>407</v>
      </c>
      <c r="B25" s="23" t="s">
        <v>408</v>
      </c>
      <c r="C25" s="24" t="s">
        <v>113</v>
      </c>
      <c r="D25" s="24" t="s">
        <v>75</v>
      </c>
      <c r="E25" s="24" t="s">
        <v>409</v>
      </c>
      <c r="F25" s="25"/>
      <c r="G25" s="25"/>
      <c r="H25" s="25"/>
      <c r="I25" s="25"/>
      <c r="J25" s="46"/>
      <c r="K25" s="9" t="str">
        <f t="shared" si="0"/>
        <v>INVALID</v>
      </c>
      <c r="L25" s="9" t="str">
        <f t="shared" si="1"/>
        <v>INVALID</v>
      </c>
      <c r="M25" s="9" t="str">
        <f t="shared" si="2"/>
        <v>INVALID</v>
      </c>
      <c r="N25" s="9" t="str">
        <f t="shared" si="3"/>
        <v>INVALID</v>
      </c>
      <c r="O25" s="45"/>
    </row>
    <row r="26" spans="1:50" ht="66.45" customHeight="1">
      <c r="A26" s="22" t="s">
        <v>410</v>
      </c>
      <c r="B26" s="23" t="s">
        <v>411</v>
      </c>
      <c r="C26" s="24" t="s">
        <v>74</v>
      </c>
      <c r="D26" s="24" t="s">
        <v>75</v>
      </c>
      <c r="E26" s="24" t="s">
        <v>412</v>
      </c>
      <c r="F26" s="25"/>
      <c r="G26" s="25"/>
      <c r="H26" s="25"/>
      <c r="I26" s="25"/>
      <c r="J26" s="26"/>
      <c r="K26" s="9" t="str">
        <f t="shared" si="0"/>
        <v>INVALID</v>
      </c>
      <c r="L26" s="9" t="str">
        <f t="shared" si="1"/>
        <v>INVALID</v>
      </c>
      <c r="M26" s="9" t="str">
        <f t="shared" si="2"/>
        <v>INVALID</v>
      </c>
      <c r="N26" s="9" t="str">
        <f t="shared" si="3"/>
        <v>INVALID</v>
      </c>
      <c r="O26" s="45"/>
    </row>
    <row r="27" spans="1:50" ht="89.7" customHeight="1">
      <c r="A27" s="22" t="s">
        <v>413</v>
      </c>
      <c r="B27" s="23" t="s">
        <v>414</v>
      </c>
      <c r="C27" s="24" t="s">
        <v>113</v>
      </c>
      <c r="D27" s="24">
        <v>3</v>
      </c>
      <c r="E27" s="24" t="s">
        <v>415</v>
      </c>
      <c r="F27" s="25"/>
      <c r="G27" s="25"/>
      <c r="H27" s="25"/>
      <c r="I27" s="25"/>
      <c r="J27" s="26"/>
      <c r="K27" s="9" t="str">
        <f t="shared" si="0"/>
        <v>INVALID</v>
      </c>
      <c r="L27" s="9" t="str">
        <f t="shared" si="1"/>
        <v>INVALID</v>
      </c>
      <c r="M27" s="9" t="str">
        <f t="shared" si="2"/>
        <v>INVALID</v>
      </c>
      <c r="N27" s="9" t="str">
        <f t="shared" si="3"/>
        <v>INVALID</v>
      </c>
      <c r="O27" s="45"/>
    </row>
    <row r="28" spans="1:50" ht="94.95" customHeight="1">
      <c r="A28" s="22" t="s">
        <v>416</v>
      </c>
      <c r="B28" s="23" t="s">
        <v>417</v>
      </c>
      <c r="C28" s="24" t="s">
        <v>113</v>
      </c>
      <c r="D28" s="24">
        <v>3</v>
      </c>
      <c r="E28" s="24" t="s">
        <v>418</v>
      </c>
      <c r="F28" s="25"/>
      <c r="G28" s="25"/>
      <c r="H28" s="25"/>
      <c r="I28" s="25"/>
      <c r="J28" s="46"/>
      <c r="K28" s="9" t="str">
        <f t="shared" si="0"/>
        <v>INVALID</v>
      </c>
      <c r="L28" s="9" t="str">
        <f t="shared" si="1"/>
        <v>INVALID</v>
      </c>
      <c r="M28" s="9" t="str">
        <f t="shared" si="2"/>
        <v>INVALID</v>
      </c>
      <c r="N28" s="9" t="str">
        <f t="shared" si="3"/>
        <v>INVALID</v>
      </c>
      <c r="O28" s="45"/>
    </row>
    <row r="29" spans="1:50" ht="99" customHeight="1">
      <c r="A29" s="22" t="s">
        <v>419</v>
      </c>
      <c r="B29" s="23" t="s">
        <v>420</v>
      </c>
      <c r="C29" s="24" t="s">
        <v>113</v>
      </c>
      <c r="D29" s="24">
        <v>3</v>
      </c>
      <c r="E29" s="24" t="s">
        <v>421</v>
      </c>
      <c r="F29" s="25"/>
      <c r="G29" s="25"/>
      <c r="H29" s="25"/>
      <c r="I29" s="25"/>
      <c r="J29" s="46"/>
      <c r="K29" s="9" t="str">
        <f t="shared" si="0"/>
        <v>INVALID</v>
      </c>
      <c r="L29" s="9" t="str">
        <f t="shared" si="1"/>
        <v>INVALID</v>
      </c>
      <c r="M29" s="9" t="str">
        <f t="shared" si="2"/>
        <v>INVALID</v>
      </c>
      <c r="N29" s="9" t="str">
        <f t="shared" si="3"/>
        <v>INVALID</v>
      </c>
      <c r="O29" s="45"/>
    </row>
    <row r="30" spans="1:50" ht="88.5" customHeight="1">
      <c r="A30" s="22" t="s">
        <v>422</v>
      </c>
      <c r="B30" s="23" t="s">
        <v>423</v>
      </c>
      <c r="C30" s="24" t="s">
        <v>113</v>
      </c>
      <c r="D30" s="24">
        <v>3</v>
      </c>
      <c r="E30" s="24" t="s">
        <v>424</v>
      </c>
      <c r="F30" s="25"/>
      <c r="G30" s="25"/>
      <c r="H30" s="25"/>
      <c r="I30" s="25"/>
      <c r="J30" s="46"/>
      <c r="K30" s="9" t="str">
        <f t="shared" si="0"/>
        <v>INVALID</v>
      </c>
      <c r="L30" s="9" t="str">
        <f t="shared" si="1"/>
        <v>INVALID</v>
      </c>
      <c r="M30" s="9" t="str">
        <f t="shared" si="2"/>
        <v>INVALID</v>
      </c>
      <c r="N30" s="9" t="str">
        <f t="shared" si="3"/>
        <v>INVALID</v>
      </c>
      <c r="O30" s="45"/>
    </row>
    <row r="31" spans="1:50" ht="58.95" customHeight="1">
      <c r="A31" s="22" t="s">
        <v>425</v>
      </c>
      <c r="B31" s="23" t="s">
        <v>426</v>
      </c>
      <c r="C31" s="24" t="s">
        <v>74</v>
      </c>
      <c r="D31" s="24">
        <v>3</v>
      </c>
      <c r="E31" s="24" t="s">
        <v>427</v>
      </c>
      <c r="F31" s="25"/>
      <c r="G31" s="25"/>
      <c r="H31" s="25"/>
      <c r="I31" s="25"/>
      <c r="J31" s="46"/>
      <c r="K31" s="9" t="str">
        <f t="shared" si="0"/>
        <v>INVALID</v>
      </c>
      <c r="L31" s="9" t="str">
        <f t="shared" si="1"/>
        <v>INVALID</v>
      </c>
      <c r="M31" s="9" t="str">
        <f t="shared" si="2"/>
        <v>INVALID</v>
      </c>
      <c r="N31" s="9" t="str">
        <f t="shared" si="3"/>
        <v>INVALID</v>
      </c>
      <c r="O31" s="45"/>
    </row>
    <row r="33" spans="1:16" hidden="1">
      <c r="E33" s="2" t="s">
        <v>86</v>
      </c>
      <c r="G33" s="10" t="e">
        <f>AVERAGE(K21:K31)</f>
        <v>#DIV/0!</v>
      </c>
      <c r="H33" s="10" t="e">
        <f>1-G33</f>
        <v>#DIV/0!</v>
      </c>
    </row>
    <row r="34" spans="1:16" hidden="1">
      <c r="E34" s="4" t="s">
        <v>87</v>
      </c>
      <c r="F34" s="4"/>
      <c r="G34" s="10" t="e">
        <f>AVERAGE(L21:L31)</f>
        <v>#DIV/0!</v>
      </c>
      <c r="H34" s="10" t="e">
        <f>1-G34</f>
        <v>#DIV/0!</v>
      </c>
    </row>
    <row r="35" spans="1:16" hidden="1">
      <c r="E35" s="4" t="s">
        <v>88</v>
      </c>
      <c r="F35" s="4"/>
      <c r="G35" s="10" t="e">
        <f>AVERAGE(M21:M31)</f>
        <v>#DIV/0!</v>
      </c>
      <c r="H35" s="10" t="e">
        <f>1-G35</f>
        <v>#DIV/0!</v>
      </c>
    </row>
    <row r="36" spans="1:16" hidden="1">
      <c r="E36" s="4" t="s">
        <v>89</v>
      </c>
      <c r="F36" s="4"/>
      <c r="G36" s="10" t="e">
        <f>AVERAGE(N21:N31)</f>
        <v>#DIV/0!</v>
      </c>
      <c r="H36" s="10" t="e">
        <f>1-G36</f>
        <v>#DIV/0!</v>
      </c>
    </row>
    <row r="37" spans="1:16" hidden="1">
      <c r="E37" s="4" t="s">
        <v>90</v>
      </c>
      <c r="F37" s="4"/>
      <c r="G37" s="10" t="e">
        <f>AVERAGE(G33:G36)</f>
        <v>#DIV/0!</v>
      </c>
      <c r="H37" s="10" t="e">
        <f>1-G37</f>
        <v>#DIV/0!</v>
      </c>
    </row>
    <row r="38" spans="1:16" hidden="1">
      <c r="E38" s="4" t="s">
        <v>91</v>
      </c>
      <c r="F38" s="4"/>
      <c r="G38" s="10"/>
      <c r="H38" s="10"/>
    </row>
    <row r="39" spans="1:16" hidden="1">
      <c r="E39" s="4" t="s">
        <v>92</v>
      </c>
      <c r="F39" s="4"/>
      <c r="G39" s="10" t="e">
        <f>AVERAGE(L21:L26)</f>
        <v>#DIV/0!</v>
      </c>
      <c r="H39" s="10" t="e">
        <f t="shared" ref="H39:H40" si="4">1-G39</f>
        <v>#DIV/0!</v>
      </c>
    </row>
    <row r="40" spans="1:16" hidden="1">
      <c r="E40" s="4" t="s">
        <v>93</v>
      </c>
      <c r="F40" s="4"/>
      <c r="G40" s="10" t="e">
        <f>AVERAGE(L21:L31)</f>
        <v>#DIV/0!</v>
      </c>
      <c r="H40" s="10" t="e">
        <f t="shared" si="4"/>
        <v>#DIV/0!</v>
      </c>
    </row>
    <row r="42" spans="1:16" ht="30" customHeight="1">
      <c r="A42" s="78"/>
      <c r="B42" s="78"/>
      <c r="C42" s="78"/>
      <c r="D42" s="78"/>
      <c r="E42" s="78"/>
      <c r="F42" s="78"/>
      <c r="G42" s="78"/>
      <c r="H42" s="78"/>
      <c r="I42" s="78"/>
      <c r="J42" s="78"/>
      <c r="K42" s="78"/>
      <c r="L42" s="78"/>
      <c r="M42" s="78"/>
      <c r="N42" s="78"/>
      <c r="O42" s="78"/>
      <c r="P42" s="78"/>
    </row>
  </sheetData>
  <mergeCells count="4">
    <mergeCell ref="A42:P42"/>
    <mergeCell ref="A1:I1"/>
    <mergeCell ref="C5:D5"/>
    <mergeCell ref="C7:D7"/>
  </mergeCells>
  <phoneticPr fontId="10" type="noConversion"/>
  <conditionalFormatting sqref="O21:O31">
    <cfRule type="containsText" dxfId="140" priority="1" operator="containsText" text="5">
      <formula>NOT(ISERROR(SEARCH("5",O21)))</formula>
    </cfRule>
    <cfRule type="containsText" dxfId="139" priority="2" operator="containsText" text="4">
      <formula>NOT(ISERROR(SEARCH("4",O21)))</formula>
    </cfRule>
    <cfRule type="containsText" dxfId="138" priority="3" operator="containsText" text="3">
      <formula>NOT(ISERROR(SEARCH("3",O21)))</formula>
    </cfRule>
    <cfRule type="containsText" dxfId="137" priority="4" operator="containsText" text="2">
      <formula>NOT(ISERROR(SEARCH("2",O21)))</formula>
    </cfRule>
    <cfRule type="containsText" dxfId="136" priority="5" operator="containsText" text="1">
      <formula>NOT(ISERROR(SEARCH("1",O21)))</formula>
    </cfRule>
    <cfRule type="containsText" dxfId="135" priority="6" operator="containsText" text="0">
      <formula>NOT(ISERROR(SEARCH("0",O21)))</formula>
    </cfRule>
  </conditionalFormatting>
  <dataValidations count="1">
    <dataValidation type="list" allowBlank="1" showInputMessage="1" showErrorMessage="1" sqref="O21:O31">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35B003C0-0BFA-44D5-83A4-53C22FA938AD}">
            <xm:f>Values!$A$8</xm:f>
            <x14:dxf>
              <fill>
                <patternFill>
                  <bgColor rgb="FF27AE60"/>
                </patternFill>
              </fill>
            </x14:dxf>
          </x14:cfRule>
          <x14:cfRule type="cellIs" priority="23" operator="equal" id="{5671D01D-B5EB-4CD7-86A8-9326ACED6A2A}">
            <xm:f>Values!$A$7</xm:f>
            <x14:dxf>
              <fill>
                <patternFill>
                  <bgColor rgb="FFF1C40F"/>
                </patternFill>
              </fill>
            </x14:dxf>
          </x14:cfRule>
          <x14:cfRule type="cellIs" priority="24" operator="equal" id="{8B625EAE-C79D-4DDB-A9A7-03FB795C0F50}">
            <xm:f>Values!$A$6</xm:f>
            <x14:dxf>
              <fill>
                <patternFill>
                  <bgColor rgb="FFF39C12"/>
                </patternFill>
              </fill>
            </x14:dxf>
          </x14:cfRule>
          <x14:cfRule type="cellIs" priority="25" operator="equal" id="{3B781F1C-C426-44AD-885D-4E9AA9E0093E}">
            <xm:f>Values!$A$5</xm:f>
            <x14:dxf>
              <fill>
                <patternFill>
                  <bgColor rgb="FFE67E22"/>
                </patternFill>
              </fill>
            </x14:dxf>
          </x14:cfRule>
          <x14:cfRule type="cellIs" priority="26" operator="equal" id="{96C0E602-C0B5-419D-81BE-2F2DFB954F0A}">
            <xm:f>Values!$A$4</xm:f>
            <x14:dxf>
              <fill>
                <patternFill>
                  <bgColor rgb="FFE74C3C"/>
                </patternFill>
              </fill>
            </x14:dxf>
          </x14:cfRule>
          <xm:sqref>F21:F31</xm:sqref>
        </x14:conditionalFormatting>
        <x14:conditionalFormatting xmlns:xm="http://schemas.microsoft.com/office/excel/2006/main">
          <x14:cfRule type="cellIs" priority="7" operator="equal" id="{DF801ED9-5AF6-4C90-B8F3-8D07394057C0}">
            <xm:f>Values!$A$15</xm:f>
            <x14:dxf>
              <fill>
                <patternFill>
                  <bgColor rgb="FF27AE60"/>
                </patternFill>
              </fill>
            </x14:dxf>
          </x14:cfRule>
          <x14:cfRule type="cellIs" priority="18" operator="equal" id="{CE7D069C-321F-41F7-A3BD-1FCDB9AA7FA8}">
            <xm:f>Values!$A$14</xm:f>
            <x14:dxf>
              <fill>
                <patternFill>
                  <bgColor rgb="FFF1C40F"/>
                </patternFill>
              </fill>
            </x14:dxf>
          </x14:cfRule>
          <x14:cfRule type="cellIs" priority="19" operator="equal" id="{5ED0AED3-0341-4C8A-8E0D-F36988149881}">
            <xm:f>Values!$A$13</xm:f>
            <x14:dxf>
              <fill>
                <patternFill>
                  <bgColor rgb="FFF39C12"/>
                </patternFill>
              </fill>
            </x14:dxf>
          </x14:cfRule>
          <x14:cfRule type="cellIs" priority="20" operator="equal" id="{2F7507EF-71CB-474A-860F-5AE32BA76EAC}">
            <xm:f>Values!$A$12</xm:f>
            <x14:dxf>
              <fill>
                <patternFill>
                  <bgColor rgb="FFE67E22"/>
                </patternFill>
              </fill>
            </x14:dxf>
          </x14:cfRule>
          <x14:cfRule type="cellIs" priority="21" operator="equal" id="{2A0D93E2-A4CB-435D-A7ED-7BDB5E0FF9CA}">
            <xm:f>Values!$A$11</xm:f>
            <x14:dxf>
              <fill>
                <patternFill>
                  <bgColor rgb="FFE74C3C"/>
                </patternFill>
              </fill>
            </x14:dxf>
          </x14:cfRule>
          <xm:sqref>G21:G31</xm:sqref>
        </x14:conditionalFormatting>
        <x14:conditionalFormatting xmlns:xm="http://schemas.microsoft.com/office/excel/2006/main">
          <x14:cfRule type="cellIs" priority="8" operator="equal" id="{8E2C572C-7046-45DE-806A-200888375C12}">
            <xm:f>Values!$A$22</xm:f>
            <x14:dxf>
              <fill>
                <patternFill>
                  <bgColor rgb="FF27B060"/>
                </patternFill>
              </fill>
            </x14:dxf>
          </x14:cfRule>
          <x14:cfRule type="cellIs" priority="14" operator="equal" id="{76821057-C56D-47B6-A0E5-E3D461792042}">
            <xm:f>Values!$A$21</xm:f>
            <x14:dxf>
              <fill>
                <patternFill>
                  <bgColor rgb="FFF1C40F"/>
                </patternFill>
              </fill>
            </x14:dxf>
          </x14:cfRule>
          <x14:cfRule type="cellIs" priority="15" operator="equal" id="{BA057492-F3FC-417C-8E87-077EA7763DF3}">
            <xm:f>Values!$A$20</xm:f>
            <x14:dxf>
              <fill>
                <patternFill>
                  <bgColor rgb="FFF39C12"/>
                </patternFill>
              </fill>
            </x14:dxf>
          </x14:cfRule>
          <x14:cfRule type="cellIs" priority="16" operator="equal" id="{BB566EBC-8FE4-4C92-B05B-572B0E676ADA}">
            <xm:f>Values!$A$19</xm:f>
            <x14:dxf>
              <fill>
                <patternFill>
                  <bgColor rgb="FFE67E22"/>
                </patternFill>
              </fill>
            </x14:dxf>
          </x14:cfRule>
          <x14:cfRule type="cellIs" priority="17" operator="equal" id="{18F1A4B8-1BFF-40DC-97C3-58DCCD12DF4A}">
            <xm:f>Values!$A$18</xm:f>
            <x14:dxf>
              <fill>
                <patternFill>
                  <bgColor rgb="FFE74C3C"/>
                </patternFill>
              </fill>
            </x14:dxf>
          </x14:cfRule>
          <xm:sqref>H21:H31</xm:sqref>
        </x14:conditionalFormatting>
        <x14:conditionalFormatting xmlns:xm="http://schemas.microsoft.com/office/excel/2006/main">
          <x14:cfRule type="cellIs" priority="9" operator="equal" id="{5A64CCE7-EAC0-48CB-A38A-8AD16D55F281}">
            <xm:f>Values!$A$29</xm:f>
            <x14:dxf>
              <fill>
                <patternFill>
                  <bgColor rgb="FF27AE60"/>
                </patternFill>
              </fill>
            </x14:dxf>
          </x14:cfRule>
          <x14:cfRule type="cellIs" priority="10" operator="equal" id="{16E114AF-4A45-4F92-9A67-B1E6AC62A9A2}">
            <xm:f>Values!$A$28</xm:f>
            <x14:dxf>
              <fill>
                <patternFill>
                  <bgColor rgb="FFF1C40F"/>
                </patternFill>
              </fill>
            </x14:dxf>
          </x14:cfRule>
          <x14:cfRule type="cellIs" priority="11" operator="equal" id="{387B9D58-9CE3-4236-A93E-3D9574822F60}">
            <xm:f>Values!$A$27</xm:f>
            <x14:dxf>
              <fill>
                <patternFill>
                  <bgColor rgb="FFF39C12"/>
                </patternFill>
              </fill>
            </x14:dxf>
          </x14:cfRule>
          <x14:cfRule type="cellIs" priority="12" operator="equal" id="{5C032635-3B5A-41A0-BF07-2C6F2FD72BF3}">
            <xm:f>Values!$A$26</xm:f>
            <x14:dxf>
              <fill>
                <patternFill>
                  <bgColor rgb="FFE67E22"/>
                </patternFill>
              </fill>
            </x14:dxf>
          </x14:cfRule>
          <x14:cfRule type="cellIs" priority="13" operator="equal" id="{5B898FB0-7E7D-4CEE-A01E-19E13122F3AC}">
            <xm:f>Values!$A$25</xm:f>
            <x14:dxf>
              <fill>
                <patternFill>
                  <bgColor rgb="FFE74C3C"/>
                </patternFill>
              </fill>
            </x14:dxf>
          </x14:cfRule>
          <xm:sqref>I21:I31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I21:I31</xm:sqref>
        </x14:dataValidation>
        <x14:dataValidation type="list" allowBlank="1" showInputMessage="1" showErrorMessage="1">
          <x14:formula1>
            <xm:f>Values!$A$18:$A$22</xm:f>
          </x14:formula1>
          <xm:sqref>H21:H31</xm:sqref>
        </x14:dataValidation>
        <x14:dataValidation type="list" allowBlank="1" showInputMessage="1" showErrorMessage="1">
          <x14:formula1>
            <xm:f>Values!$A$11:$A$15</xm:f>
          </x14:formula1>
          <xm:sqref>G21:G31</xm:sqref>
        </x14:dataValidation>
        <x14:dataValidation type="list" allowBlank="1" showInputMessage="1" showErrorMessage="1">
          <x14:formula1>
            <xm:f>Values!$A$4:$A$8</xm:f>
          </x14:formula1>
          <xm:sqref>F21:F31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F40"/>
  <sheetViews>
    <sheetView zoomScale="70" zoomScaleNormal="70" workbookViewId="0">
      <selection activeCell="H21" sqref="H21"/>
    </sheetView>
  </sheetViews>
  <sheetFormatPr baseColWidth="10" defaultColWidth="8.6640625" defaultRowHeight="14.4"/>
  <cols>
    <col min="2" max="2" width="71.33203125" customWidth="1"/>
    <col min="3" max="3" width="14.6640625" style="3" customWidth="1"/>
    <col min="4" max="4" width="39.6640625" style="3" customWidth="1"/>
    <col min="5" max="5" width="32" bestFit="1" customWidth="1"/>
    <col min="6" max="6" width="20.6640625" bestFit="1" customWidth="1"/>
    <col min="7" max="7" width="26.6640625" bestFit="1" customWidth="1"/>
    <col min="8" max="8" width="25" bestFit="1" customWidth="1"/>
    <col min="9" max="9" width="47.88671875" customWidth="1"/>
    <col min="10" max="10" width="33.44140625" bestFit="1" customWidth="1"/>
    <col min="11" max="11" width="29.33203125" hidden="1" customWidth="1"/>
    <col min="12" max="12" width="32.33203125" hidden="1" customWidth="1"/>
    <col min="13" max="13" width="42.33203125" hidden="1" customWidth="1"/>
    <col min="14" max="14" width="43.44140625" hidden="1" customWidth="1"/>
    <col min="15" max="15" width="23.44140625" bestFit="1" customWidth="1"/>
    <col min="25" max="25" width="13" customWidth="1"/>
  </cols>
  <sheetData>
    <row r="1" spans="1:25" ht="59.7" customHeight="1">
      <c r="A1" s="77" t="s">
        <v>428</v>
      </c>
      <c r="B1" s="77"/>
      <c r="C1" s="77"/>
      <c r="D1" s="77"/>
      <c r="E1" s="77"/>
      <c r="F1" s="77"/>
      <c r="G1" s="77"/>
      <c r="H1" s="77"/>
      <c r="I1" s="77"/>
      <c r="Y1" t="e">
        <f>AVERAGE(O21:O29)</f>
        <v>#DIV/0!</v>
      </c>
    </row>
    <row r="2" spans="1:25">
      <c r="Y2" t="e">
        <f>Y1*100/500</f>
        <v>#DIV/0!</v>
      </c>
    </row>
    <row r="3" spans="1:25">
      <c r="C3"/>
      <c r="D3"/>
      <c r="Y3" t="e">
        <f>1-Y2</f>
        <v>#DIV/0!</v>
      </c>
    </row>
    <row r="4" spans="1:25">
      <c r="C4"/>
      <c r="D4"/>
    </row>
    <row r="5" spans="1:25">
      <c r="C5" s="79" t="s">
        <v>44</v>
      </c>
      <c r="D5" s="79"/>
      <c r="E5" s="13" t="e">
        <f>Y2</f>
        <v>#DIV/0!</v>
      </c>
    </row>
    <row r="6" spans="1:25">
      <c r="C6"/>
      <c r="D6"/>
    </row>
    <row r="7" spans="1:25">
      <c r="C7" s="80" t="s">
        <v>45</v>
      </c>
      <c r="D7" s="80"/>
      <c r="E7" s="12" t="e">
        <f>Y3</f>
        <v>#DIV/0!</v>
      </c>
    </row>
    <row r="20" spans="1:32"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row>
    <row r="21" spans="1:32" ht="137.69999999999999" customHeight="1">
      <c r="A21" s="22" t="s">
        <v>429</v>
      </c>
      <c r="B21" s="37" t="s">
        <v>430</v>
      </c>
      <c r="C21" s="24" t="s">
        <v>113</v>
      </c>
      <c r="D21" s="24" t="s">
        <v>59</v>
      </c>
      <c r="E21" s="24" t="s">
        <v>431</v>
      </c>
      <c r="F21" s="25"/>
      <c r="G21" s="25"/>
      <c r="H21" s="28" t="s">
        <v>432</v>
      </c>
      <c r="I21" s="25"/>
      <c r="J21" s="26"/>
      <c r="K21" s="9" t="str">
        <f t="shared" ref="K21:K29"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c r="N21" s="9"/>
      <c r="O21" s="45"/>
    </row>
    <row r="22" spans="1:32" ht="78.45" customHeight="1">
      <c r="A22" s="22" t="s">
        <v>433</v>
      </c>
      <c r="B22" s="23" t="s">
        <v>434</v>
      </c>
      <c r="C22" s="24" t="s">
        <v>113</v>
      </c>
      <c r="D22" s="24" t="s">
        <v>59</v>
      </c>
      <c r="E22" s="24" t="s">
        <v>435</v>
      </c>
      <c r="F22" s="25"/>
      <c r="G22" s="25"/>
      <c r="H22" s="28" t="s">
        <v>432</v>
      </c>
      <c r="I22" s="25"/>
      <c r="J22" s="26"/>
      <c r="K22" s="9" t="str">
        <f t="shared" si="0"/>
        <v>INVALID</v>
      </c>
      <c r="L22" s="9" t="str">
        <f t="shared" ref="L22:L29" si="1">IF(G22="Non implémenté",0,IF(G22="Implémentation partielle de la politique",0.25,IF(G22="Implémenté sur certains systèmes",0.5,IF(G22="Implémenté sur la plupart des systèmes",0.75,IF(G22="Implémenté sur tous les systèmes",1,"INVALID")))))</f>
        <v>INVALID</v>
      </c>
      <c r="M22" s="9"/>
      <c r="N22" s="9"/>
      <c r="O22" s="45"/>
    </row>
    <row r="23" spans="1:32" ht="87.45" customHeight="1">
      <c r="A23" s="22" t="s">
        <v>436</v>
      </c>
      <c r="B23" s="23" t="s">
        <v>437</v>
      </c>
      <c r="C23" s="24" t="s">
        <v>113</v>
      </c>
      <c r="D23" s="24" t="s">
        <v>59</v>
      </c>
      <c r="E23" s="24" t="s">
        <v>438</v>
      </c>
      <c r="F23" s="25"/>
      <c r="G23" s="25"/>
      <c r="H23" s="28" t="s">
        <v>432</v>
      </c>
      <c r="I23" s="25"/>
      <c r="J23" s="26"/>
      <c r="K23" s="9" t="str">
        <f t="shared" si="0"/>
        <v>INVALID</v>
      </c>
      <c r="L23" s="9" t="str">
        <f t="shared" si="1"/>
        <v>INVALID</v>
      </c>
      <c r="M23" s="9"/>
      <c r="N23" s="9"/>
      <c r="O23" s="45"/>
    </row>
    <row r="24" spans="1:32" ht="122.7" customHeight="1">
      <c r="A24" s="22" t="s">
        <v>439</v>
      </c>
      <c r="B24" s="23" t="s">
        <v>440</v>
      </c>
      <c r="C24" s="24" t="s">
        <v>113</v>
      </c>
      <c r="D24" s="24" t="s">
        <v>59</v>
      </c>
      <c r="E24" s="24" t="s">
        <v>441</v>
      </c>
      <c r="F24" s="25"/>
      <c r="G24" s="25"/>
      <c r="H24" s="28" t="s">
        <v>432</v>
      </c>
      <c r="I24" s="25"/>
      <c r="J24" s="26"/>
      <c r="K24" s="9" t="str">
        <f t="shared" si="0"/>
        <v>INVALID</v>
      </c>
      <c r="L24" s="9" t="str">
        <f t="shared" si="1"/>
        <v>INVALID</v>
      </c>
      <c r="M24" s="9"/>
      <c r="N24" s="9"/>
      <c r="O24" s="45"/>
    </row>
    <row r="25" spans="1:32" ht="98.7" customHeight="1">
      <c r="A25" s="22" t="s">
        <v>442</v>
      </c>
      <c r="B25" s="23" t="s">
        <v>443</v>
      </c>
      <c r="C25" s="24" t="s">
        <v>113</v>
      </c>
      <c r="D25" s="24" t="s">
        <v>59</v>
      </c>
      <c r="E25" s="24" t="s">
        <v>444</v>
      </c>
      <c r="F25" s="25"/>
      <c r="G25" s="25"/>
      <c r="H25" s="28" t="s">
        <v>432</v>
      </c>
      <c r="I25" s="25"/>
      <c r="J25" s="26"/>
      <c r="K25" s="9" t="str">
        <f t="shared" si="0"/>
        <v>INVALID</v>
      </c>
      <c r="L25" s="9" t="str">
        <f t="shared" si="1"/>
        <v>INVALID</v>
      </c>
      <c r="M25" s="9"/>
      <c r="N25" s="9"/>
      <c r="O25" s="45"/>
    </row>
    <row r="26" spans="1:32" ht="86.7" customHeight="1">
      <c r="A26" s="22" t="s">
        <v>445</v>
      </c>
      <c r="B26" s="23" t="s">
        <v>446</v>
      </c>
      <c r="C26" s="24" t="s">
        <v>113</v>
      </c>
      <c r="D26" s="24" t="s">
        <v>59</v>
      </c>
      <c r="E26" s="24" t="s">
        <v>447</v>
      </c>
      <c r="F26" s="25"/>
      <c r="G26" s="25"/>
      <c r="H26" s="28" t="s">
        <v>432</v>
      </c>
      <c r="I26" s="25"/>
      <c r="J26" s="26"/>
      <c r="K26" s="9" t="str">
        <f t="shared" si="0"/>
        <v>INVALID</v>
      </c>
      <c r="L26" s="9" t="str">
        <f t="shared" si="1"/>
        <v>INVALID</v>
      </c>
      <c r="M26" s="9"/>
      <c r="N26" s="9"/>
      <c r="O26" s="45"/>
    </row>
    <row r="27" spans="1:32" ht="109.95" customHeight="1">
      <c r="A27" s="22" t="s">
        <v>448</v>
      </c>
      <c r="B27" s="23" t="s">
        <v>449</v>
      </c>
      <c r="C27" s="24" t="s">
        <v>113</v>
      </c>
      <c r="D27" s="24" t="s">
        <v>59</v>
      </c>
      <c r="E27" s="24" t="s">
        <v>450</v>
      </c>
      <c r="F27" s="25"/>
      <c r="G27" s="25"/>
      <c r="H27" s="28" t="s">
        <v>432</v>
      </c>
      <c r="I27" s="25"/>
      <c r="J27" s="26"/>
      <c r="K27" s="9" t="str">
        <f t="shared" si="0"/>
        <v>INVALID</v>
      </c>
      <c r="L27" s="9" t="str">
        <f t="shared" si="1"/>
        <v>INVALID</v>
      </c>
      <c r="M27" s="9"/>
      <c r="N27" s="9"/>
      <c r="O27" s="45"/>
    </row>
    <row r="28" spans="1:32" ht="112.95" customHeight="1">
      <c r="A28" s="22" t="s">
        <v>451</v>
      </c>
      <c r="B28" s="23" t="s">
        <v>452</v>
      </c>
      <c r="C28" s="24" t="s">
        <v>113</v>
      </c>
      <c r="D28" s="24" t="s">
        <v>59</v>
      </c>
      <c r="E28" s="24" t="s">
        <v>453</v>
      </c>
      <c r="F28" s="25"/>
      <c r="G28" s="25"/>
      <c r="H28" s="28" t="s">
        <v>432</v>
      </c>
      <c r="I28" s="25"/>
      <c r="J28" s="26"/>
      <c r="K28" s="9" t="str">
        <f t="shared" si="0"/>
        <v>INVALID</v>
      </c>
      <c r="L28" s="9" t="str">
        <f t="shared" si="1"/>
        <v>INVALID</v>
      </c>
      <c r="M28" s="9"/>
      <c r="N28" s="9"/>
      <c r="O28" s="45"/>
    </row>
    <row r="29" spans="1:32" ht="128.69999999999999" customHeight="1">
      <c r="A29" s="22" t="s">
        <v>454</v>
      </c>
      <c r="B29" s="23" t="s">
        <v>455</v>
      </c>
      <c r="C29" s="24" t="s">
        <v>113</v>
      </c>
      <c r="D29" s="24" t="s">
        <v>75</v>
      </c>
      <c r="E29" s="24" t="s">
        <v>456</v>
      </c>
      <c r="F29" s="25"/>
      <c r="G29" s="25"/>
      <c r="H29" s="28" t="s">
        <v>432</v>
      </c>
      <c r="I29" s="25"/>
      <c r="J29" s="26"/>
      <c r="K29" s="9" t="str">
        <f t="shared" si="0"/>
        <v>INVALID</v>
      </c>
      <c r="L29" s="9" t="str">
        <f t="shared" si="1"/>
        <v>INVALID</v>
      </c>
      <c r="M29" s="9"/>
      <c r="N29" s="9"/>
      <c r="O29" s="45"/>
    </row>
    <row r="31" spans="1:32" hidden="1">
      <c r="E31" s="2" t="s">
        <v>86</v>
      </c>
      <c r="G31" s="10" t="e">
        <f>AVERAGE(K21:K29)</f>
        <v>#DIV/0!</v>
      </c>
      <c r="H31" s="10" t="e">
        <f>1-G31</f>
        <v>#DIV/0!</v>
      </c>
    </row>
    <row r="32" spans="1:32" hidden="1">
      <c r="E32" s="4" t="s">
        <v>87</v>
      </c>
      <c r="F32" s="4"/>
      <c r="G32" s="10" t="e">
        <f>AVERAGE(L21:L29)</f>
        <v>#DIV/0!</v>
      </c>
      <c r="H32" s="10" t="e">
        <f>1-G32</f>
        <v>#DIV/0!</v>
      </c>
    </row>
    <row r="33" spans="1:16" hidden="1">
      <c r="E33" s="4" t="s">
        <v>88</v>
      </c>
      <c r="F33" s="4"/>
      <c r="G33" s="10"/>
      <c r="H33" s="10">
        <f>1-G33</f>
        <v>1</v>
      </c>
    </row>
    <row r="34" spans="1:16" hidden="1">
      <c r="E34" s="4" t="s">
        <v>89</v>
      </c>
      <c r="F34" s="4"/>
      <c r="G34" s="10"/>
      <c r="H34" s="10">
        <f>1-G34</f>
        <v>1</v>
      </c>
    </row>
    <row r="35" spans="1:16" hidden="1">
      <c r="E35" s="4" t="s">
        <v>90</v>
      </c>
      <c r="F35" s="4"/>
      <c r="G35" s="10" t="e">
        <f>AVERAGE(G31:G34)</f>
        <v>#DIV/0!</v>
      </c>
      <c r="H35" s="10" t="e">
        <f>1-G35</f>
        <v>#DIV/0!</v>
      </c>
    </row>
    <row r="36" spans="1:16" hidden="1">
      <c r="E36" s="4" t="s">
        <v>91</v>
      </c>
      <c r="F36" s="4"/>
      <c r="G36" s="10" t="e">
        <f>AVERAGE(L21:L28)</f>
        <v>#DIV/0!</v>
      </c>
      <c r="H36" s="10" t="e">
        <f t="shared" ref="H36:H38" si="2">1-G36</f>
        <v>#DIV/0!</v>
      </c>
    </row>
    <row r="37" spans="1:16" hidden="1">
      <c r="E37" s="4" t="s">
        <v>92</v>
      </c>
      <c r="F37" s="4"/>
      <c r="G37" s="10" t="e">
        <f>AVERAGE(L21:L29)</f>
        <v>#DIV/0!</v>
      </c>
      <c r="H37" s="10" t="e">
        <f t="shared" si="2"/>
        <v>#DIV/0!</v>
      </c>
    </row>
    <row r="38" spans="1:16" hidden="1">
      <c r="E38" s="4" t="s">
        <v>93</v>
      </c>
      <c r="F38" s="4"/>
      <c r="G38" s="10" t="e">
        <f>AVERAGE(L21:L29)</f>
        <v>#DIV/0!</v>
      </c>
      <c r="H38" s="10" t="e">
        <f t="shared" si="2"/>
        <v>#DIV/0!</v>
      </c>
    </row>
    <row r="40" spans="1:16" ht="30" customHeight="1">
      <c r="A40" s="78"/>
      <c r="B40" s="78"/>
      <c r="C40" s="78"/>
      <c r="D40" s="78"/>
      <c r="E40" s="78"/>
      <c r="F40" s="78"/>
      <c r="G40" s="78"/>
      <c r="H40" s="78"/>
      <c r="I40" s="78"/>
      <c r="J40" s="78"/>
      <c r="K40" s="78"/>
      <c r="L40" s="78"/>
      <c r="M40" s="78"/>
      <c r="N40" s="78"/>
      <c r="O40" s="78"/>
      <c r="P40" s="78"/>
    </row>
  </sheetData>
  <mergeCells count="4">
    <mergeCell ref="A1:I1"/>
    <mergeCell ref="A40:P40"/>
    <mergeCell ref="C5:D5"/>
    <mergeCell ref="C7:D7"/>
  </mergeCells>
  <phoneticPr fontId="10" type="noConversion"/>
  <conditionalFormatting sqref="O21:O29">
    <cfRule type="containsText" dxfId="114" priority="6" operator="containsText" text="5">
      <formula>NOT(ISERROR(SEARCH("5",O21)))</formula>
    </cfRule>
    <cfRule type="containsText" dxfId="113" priority="7" operator="containsText" text="4">
      <formula>NOT(ISERROR(SEARCH("4",O21)))</formula>
    </cfRule>
    <cfRule type="containsText" dxfId="112" priority="8" operator="containsText" text="3">
      <formula>NOT(ISERROR(SEARCH("3",O21)))</formula>
    </cfRule>
    <cfRule type="containsText" dxfId="111" priority="9" operator="containsText" text="2">
      <formula>NOT(ISERROR(SEARCH("2",O21)))</formula>
    </cfRule>
    <cfRule type="containsText" dxfId="110" priority="10" operator="containsText" text="1">
      <formula>NOT(ISERROR(SEARCH("1",O21)))</formula>
    </cfRule>
    <cfRule type="containsText" dxfId="109" priority="11" operator="containsText" text="0">
      <formula>NOT(ISERROR(SEARCH("0",O21)))</formula>
    </cfRule>
  </conditionalFormatting>
  <dataValidations count="1">
    <dataValidation type="list" allowBlank="1" showInputMessage="1" showErrorMessage="1" sqref="O21:O29">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37" operator="equal" id="{80B3A568-88DF-4C6D-9192-83D791B02603}">
            <xm:f>Values!$A$8</xm:f>
            <x14:dxf>
              <fill>
                <patternFill>
                  <bgColor rgb="FF27AE60"/>
                </patternFill>
              </fill>
            </x14:dxf>
          </x14:cfRule>
          <x14:cfRule type="cellIs" priority="38" operator="equal" id="{BEE96F7C-EA79-4F82-9173-A714A4EEB209}">
            <xm:f>Values!$A$7</xm:f>
            <x14:dxf>
              <fill>
                <patternFill>
                  <bgColor rgb="FFF1C40F"/>
                </patternFill>
              </fill>
            </x14:dxf>
          </x14:cfRule>
          <x14:cfRule type="cellIs" priority="39" operator="equal" id="{F6E3E812-D071-4CEE-84AB-E599A4F0AF7E}">
            <xm:f>Values!$A$6</xm:f>
            <x14:dxf>
              <fill>
                <patternFill>
                  <bgColor rgb="FFF39C12"/>
                </patternFill>
              </fill>
            </x14:dxf>
          </x14:cfRule>
          <x14:cfRule type="cellIs" priority="40" operator="equal" id="{6E2608EA-1829-462C-A294-A8B6E86DDF91}">
            <xm:f>Values!$A$5</xm:f>
            <x14:dxf>
              <fill>
                <patternFill>
                  <bgColor rgb="FFE67E22"/>
                </patternFill>
              </fill>
            </x14:dxf>
          </x14:cfRule>
          <x14:cfRule type="cellIs" priority="41" operator="equal" id="{1E7C63E3-E1F5-4A0C-BC18-9E5DB77DE454}">
            <xm:f>Values!$A$4</xm:f>
            <x14:dxf>
              <fill>
                <patternFill>
                  <bgColor rgb="FFE74C3C"/>
                </patternFill>
              </fill>
            </x14:dxf>
          </x14:cfRule>
          <xm:sqref>F21:F29</xm:sqref>
        </x14:conditionalFormatting>
        <x14:conditionalFormatting xmlns:xm="http://schemas.microsoft.com/office/excel/2006/main">
          <x14:cfRule type="cellIs" priority="22" operator="equal" id="{9A69EC98-9FAE-4595-9007-E3C4EABA2766}">
            <xm:f>Values!$A$15</xm:f>
            <x14:dxf>
              <fill>
                <patternFill>
                  <bgColor rgb="FF27AE60"/>
                </patternFill>
              </fill>
            </x14:dxf>
          </x14:cfRule>
          <x14:cfRule type="cellIs" priority="33" operator="equal" id="{FB6DF312-EF76-4414-8C88-CBB36EF9C797}">
            <xm:f>Values!$A$14</xm:f>
            <x14:dxf>
              <fill>
                <patternFill>
                  <bgColor rgb="FFF1C40F"/>
                </patternFill>
              </fill>
            </x14:dxf>
          </x14:cfRule>
          <x14:cfRule type="cellIs" priority="34" operator="equal" id="{DF12952D-09C0-4218-AB1E-A2708F4DF63F}">
            <xm:f>Values!$A$13</xm:f>
            <x14:dxf>
              <fill>
                <patternFill>
                  <bgColor rgb="FFF39C12"/>
                </patternFill>
              </fill>
            </x14:dxf>
          </x14:cfRule>
          <x14:cfRule type="cellIs" priority="35" operator="equal" id="{7374D4F3-EED1-4F78-B56A-270FCC4D3095}">
            <xm:f>Values!$A$12</xm:f>
            <x14:dxf>
              <fill>
                <patternFill>
                  <bgColor rgb="FFE67E22"/>
                </patternFill>
              </fill>
            </x14:dxf>
          </x14:cfRule>
          <x14:cfRule type="cellIs" priority="36" operator="equal" id="{5939C14C-C2F2-4128-BEF2-02CEB05B9F07}">
            <xm:f>Values!$A$11</xm:f>
            <x14:dxf>
              <fill>
                <patternFill>
                  <bgColor rgb="FFE74C3C"/>
                </patternFill>
              </fill>
            </x14:dxf>
          </x14:cfRule>
          <xm:sqref>G21:G29</xm:sqref>
        </x14:conditionalFormatting>
        <x14:conditionalFormatting xmlns:xm="http://schemas.microsoft.com/office/excel/2006/main">
          <x14:cfRule type="cellIs" priority="1" operator="equal" id="{01CCCBFB-B20A-4461-B69E-776AED213099}">
            <xm:f>Values!$A$29</xm:f>
            <x14:dxf>
              <fill>
                <patternFill>
                  <bgColor rgb="FF27AE60"/>
                </patternFill>
              </fill>
            </x14:dxf>
          </x14:cfRule>
          <x14:cfRule type="cellIs" priority="2" operator="equal" id="{F56845E5-505C-44B7-8284-CF70DD478A7D}">
            <xm:f>Values!$A$28</xm:f>
            <x14:dxf>
              <fill>
                <patternFill>
                  <bgColor rgb="FFF1C40F"/>
                </patternFill>
              </fill>
            </x14:dxf>
          </x14:cfRule>
          <x14:cfRule type="cellIs" priority="3" operator="equal" id="{C7C5BDA6-C653-4FC0-BC95-2940AC73E83A}">
            <xm:f>Values!$A$27</xm:f>
            <x14:dxf>
              <fill>
                <patternFill>
                  <bgColor rgb="FFF39C12"/>
                </patternFill>
              </fill>
            </x14:dxf>
          </x14:cfRule>
          <x14:cfRule type="cellIs" priority="4" operator="equal" id="{9EAB145A-6E82-46AB-9DC0-DD897B992630}">
            <xm:f>Values!$A$26</xm:f>
            <x14:dxf>
              <fill>
                <patternFill>
                  <bgColor rgb="FFE67E22"/>
                </patternFill>
              </fill>
            </x14:dxf>
          </x14:cfRule>
          <x14:cfRule type="cellIs" priority="5" operator="equal" id="{53D76669-706F-442F-91D4-1C3D2CC73E21}">
            <xm:f>Values!$A$25</xm:f>
            <x14:dxf>
              <fill>
                <patternFill>
                  <bgColor rgb="FFE74C3C"/>
                </patternFill>
              </fill>
            </x14:dxf>
          </x14:cfRule>
          <xm:sqref>I21:I29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Values!$A$11:$A$15</xm:f>
          </x14:formula1>
          <xm:sqref>G21:G29</xm:sqref>
        </x14:dataValidation>
        <x14:dataValidation type="list" allowBlank="1" showInputMessage="1" showErrorMessage="1">
          <x14:formula1>
            <xm:f>Values!$A$4:$A$8</xm:f>
          </x14:formula1>
          <xm:sqref>F21:F29</xm:sqref>
        </x14:dataValidation>
        <x14:dataValidation type="list" allowBlank="1" showInputMessage="1" showErrorMessage="1">
          <x14:formula1>
            <xm:f>Values!$A$25:$A$29</xm:f>
          </x14:formula1>
          <xm:sqref>I21:I29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I38"/>
  <sheetViews>
    <sheetView zoomScale="85" zoomScaleNormal="85" workbookViewId="0">
      <selection activeCell="I23" sqref="I23"/>
    </sheetView>
  </sheetViews>
  <sheetFormatPr baseColWidth="10" defaultColWidth="8.6640625" defaultRowHeight="14.4"/>
  <cols>
    <col min="2" max="2" width="71.33203125" customWidth="1"/>
    <col min="3" max="3" width="17.6640625" style="3" customWidth="1"/>
    <col min="4" max="4" width="23.88671875" style="3" customWidth="1"/>
    <col min="5" max="5" width="32" bestFit="1" customWidth="1"/>
    <col min="6" max="6" width="20.6640625" bestFit="1" customWidth="1"/>
    <col min="7" max="7" width="26.6640625" bestFit="1" customWidth="1"/>
    <col min="8" max="8" width="25" bestFit="1" customWidth="1"/>
    <col min="9" max="9" width="39" customWidth="1"/>
    <col min="10" max="10" width="35" bestFit="1" customWidth="1"/>
    <col min="11" max="11" width="39.33203125" hidden="1" customWidth="1"/>
    <col min="12" max="12" width="42.44140625" hidden="1" customWidth="1"/>
    <col min="13" max="13" width="50.5546875" hidden="1" customWidth="1"/>
    <col min="14" max="14" width="63.109375" hidden="1" customWidth="1"/>
    <col min="15" max="15" width="18.33203125" bestFit="1" customWidth="1"/>
  </cols>
  <sheetData>
    <row r="1" spans="1:25" ht="59.7" customHeight="1">
      <c r="A1" s="77" t="s">
        <v>457</v>
      </c>
      <c r="B1" s="77"/>
      <c r="C1" s="77"/>
      <c r="D1" s="77"/>
      <c r="E1" s="77"/>
      <c r="F1" s="77"/>
      <c r="G1" s="77"/>
      <c r="H1" s="77"/>
      <c r="I1" s="77"/>
      <c r="Y1" s="14" t="e">
        <f>AVERAGE(O21:O27)</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35"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row>
    <row r="21" spans="1:35" ht="126.45" customHeight="1">
      <c r="A21" s="22" t="s">
        <v>458</v>
      </c>
      <c r="B21" s="37" t="s">
        <v>459</v>
      </c>
      <c r="C21" s="24" t="s">
        <v>58</v>
      </c>
      <c r="D21" s="24" t="s">
        <v>59</v>
      </c>
      <c r="E21" s="24" t="s">
        <v>460</v>
      </c>
      <c r="F21" s="25"/>
      <c r="G21" s="25"/>
      <c r="H21" s="28" t="s">
        <v>432</v>
      </c>
      <c r="I21" s="25"/>
      <c r="J21" s="26"/>
      <c r="K21" s="9" t="str">
        <f t="shared" ref="K21:K27"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c r="N21" s="9"/>
      <c r="O21" s="45"/>
    </row>
    <row r="22" spans="1:35" ht="129" customHeight="1">
      <c r="A22" s="22" t="s">
        <v>461</v>
      </c>
      <c r="B22" s="37" t="s">
        <v>462</v>
      </c>
      <c r="C22" s="24" t="s">
        <v>58</v>
      </c>
      <c r="D22" s="24" t="s">
        <v>75</v>
      </c>
      <c r="E22" s="24" t="s">
        <v>463</v>
      </c>
      <c r="F22" s="25"/>
      <c r="G22" s="25"/>
      <c r="H22" s="28" t="s">
        <v>432</v>
      </c>
      <c r="I22" s="25"/>
      <c r="J22" s="26"/>
      <c r="K22" s="9" t="str">
        <f t="shared" si="0"/>
        <v>INVALID</v>
      </c>
      <c r="L22" s="9" t="str">
        <f t="shared" ref="L22:L27" si="1">IF(G22="Non implémenté",0,IF(G22="Implémentation partielle de la politique",0.25,IF(G22="Implémenté sur certains systèmes",0.5,IF(G22="Implémenté sur la plupart des systèmes",0.75,IF(G22="Implémenté sur tous les systèmes",1,"INVALID")))))</f>
        <v>INVALID</v>
      </c>
      <c r="M22" s="9"/>
      <c r="N22" s="9"/>
      <c r="O22" s="45"/>
    </row>
    <row r="23" spans="1:35" ht="156" customHeight="1">
      <c r="A23" s="22" t="s">
        <v>464</v>
      </c>
      <c r="B23" s="37" t="s">
        <v>465</v>
      </c>
      <c r="C23" s="24" t="s">
        <v>58</v>
      </c>
      <c r="D23" s="24" t="s">
        <v>75</v>
      </c>
      <c r="E23" s="24" t="s">
        <v>466</v>
      </c>
      <c r="F23" s="25"/>
      <c r="G23" s="25"/>
      <c r="H23" s="28" t="s">
        <v>432</v>
      </c>
      <c r="I23" s="25"/>
      <c r="J23" s="39"/>
      <c r="K23" s="9" t="str">
        <f t="shared" si="0"/>
        <v>INVALID</v>
      </c>
      <c r="L23" s="9" t="str">
        <f t="shared" si="1"/>
        <v>INVALID</v>
      </c>
      <c r="M23" s="9"/>
      <c r="N23" s="9"/>
      <c r="O23" s="45"/>
    </row>
    <row r="24" spans="1:35" ht="172.95" customHeight="1">
      <c r="A24" s="22" t="s">
        <v>467</v>
      </c>
      <c r="B24" s="37" t="s">
        <v>468</v>
      </c>
      <c r="C24" s="24" t="s">
        <v>113</v>
      </c>
      <c r="D24" s="24" t="s">
        <v>75</v>
      </c>
      <c r="E24" s="24" t="s">
        <v>469</v>
      </c>
      <c r="F24" s="25"/>
      <c r="G24" s="25"/>
      <c r="H24" s="28" t="s">
        <v>432</v>
      </c>
      <c r="I24" s="25"/>
      <c r="J24" s="26"/>
      <c r="K24" s="9" t="str">
        <f t="shared" si="0"/>
        <v>INVALID</v>
      </c>
      <c r="L24" s="9" t="str">
        <f t="shared" si="1"/>
        <v>INVALID</v>
      </c>
      <c r="M24" s="9"/>
      <c r="N24" s="9"/>
      <c r="O24" s="45"/>
    </row>
    <row r="25" spans="1:35" ht="171.45" customHeight="1">
      <c r="A25" s="22" t="s">
        <v>470</v>
      </c>
      <c r="B25" s="37" t="s">
        <v>471</v>
      </c>
      <c r="C25" s="24" t="s">
        <v>58</v>
      </c>
      <c r="D25" s="24">
        <v>3</v>
      </c>
      <c r="E25" s="24" t="s">
        <v>472</v>
      </c>
      <c r="F25" s="25"/>
      <c r="G25" s="25"/>
      <c r="H25" s="28" t="s">
        <v>432</v>
      </c>
      <c r="I25" s="25"/>
      <c r="J25" s="26"/>
      <c r="K25" s="9" t="str">
        <f t="shared" si="0"/>
        <v>INVALID</v>
      </c>
      <c r="L25" s="9" t="str">
        <f t="shared" si="1"/>
        <v>INVALID</v>
      </c>
      <c r="M25" s="9"/>
      <c r="N25" s="9"/>
      <c r="O25" s="45"/>
    </row>
    <row r="26" spans="1:35" ht="120.45" customHeight="1">
      <c r="A26" s="22" t="s">
        <v>473</v>
      </c>
      <c r="B26" s="23" t="s">
        <v>474</v>
      </c>
      <c r="C26" s="24" t="s">
        <v>74</v>
      </c>
      <c r="D26" s="24">
        <v>3</v>
      </c>
      <c r="E26" s="24" t="s">
        <v>475</v>
      </c>
      <c r="F26" s="25"/>
      <c r="G26" s="25"/>
      <c r="H26" s="28" t="s">
        <v>432</v>
      </c>
      <c r="I26" s="25"/>
      <c r="J26" s="26"/>
      <c r="K26" s="9" t="str">
        <f t="shared" si="0"/>
        <v>INVALID</v>
      </c>
      <c r="L26" s="9" t="str">
        <f t="shared" si="1"/>
        <v>INVALID</v>
      </c>
      <c r="M26" s="9"/>
      <c r="N26" s="9"/>
      <c r="O26" s="45"/>
    </row>
    <row r="27" spans="1:35" ht="121.95" customHeight="1">
      <c r="A27" s="22" t="s">
        <v>476</v>
      </c>
      <c r="B27" s="23" t="s">
        <v>477</v>
      </c>
      <c r="C27" s="24" t="s">
        <v>113</v>
      </c>
      <c r="D27" s="24">
        <v>3</v>
      </c>
      <c r="E27" s="24" t="s">
        <v>478</v>
      </c>
      <c r="F27" s="25"/>
      <c r="G27" s="25"/>
      <c r="H27" s="28" t="s">
        <v>432</v>
      </c>
      <c r="I27" s="25"/>
      <c r="J27" s="64"/>
      <c r="K27" s="9" t="str">
        <f t="shared" si="0"/>
        <v>INVALID</v>
      </c>
      <c r="L27" s="9" t="str">
        <f t="shared" si="1"/>
        <v>INVALID</v>
      </c>
      <c r="M27" s="9"/>
      <c r="N27" s="9"/>
      <c r="O27" s="45"/>
    </row>
    <row r="29" spans="1:35" hidden="1">
      <c r="E29" s="2" t="s">
        <v>86</v>
      </c>
      <c r="G29" s="10" t="e">
        <f>AVERAGE(K21:L27)</f>
        <v>#DIV/0!</v>
      </c>
      <c r="H29" s="10" t="e">
        <f>1-G29</f>
        <v>#DIV/0!</v>
      </c>
    </row>
    <row r="30" spans="1:35" hidden="1">
      <c r="E30" s="4" t="s">
        <v>87</v>
      </c>
      <c r="F30" s="4"/>
      <c r="G30" s="10" t="e">
        <f>AVERAGE(L21:L27)</f>
        <v>#DIV/0!</v>
      </c>
      <c r="H30" s="10" t="e">
        <f>1-G30</f>
        <v>#DIV/0!</v>
      </c>
    </row>
    <row r="31" spans="1:35" hidden="1">
      <c r="E31" s="4" t="s">
        <v>88</v>
      </c>
      <c r="F31" s="4"/>
      <c r="G31" s="10"/>
      <c r="H31" s="10">
        <f>1-G31</f>
        <v>1</v>
      </c>
    </row>
    <row r="32" spans="1:35" hidden="1">
      <c r="E32" s="4" t="s">
        <v>89</v>
      </c>
      <c r="F32" s="4"/>
      <c r="G32" s="10"/>
      <c r="H32" s="10">
        <f>1-G32</f>
        <v>1</v>
      </c>
    </row>
    <row r="33" spans="1:16" hidden="1">
      <c r="E33" s="4" t="s">
        <v>90</v>
      </c>
      <c r="F33" s="4"/>
      <c r="G33" s="10" t="e">
        <f>AVERAGE(G29:G32)</f>
        <v>#DIV/0!</v>
      </c>
      <c r="H33" s="10" t="e">
        <f>1-G33</f>
        <v>#DIV/0!</v>
      </c>
    </row>
    <row r="34" spans="1:16" hidden="1">
      <c r="E34" s="4" t="s">
        <v>91</v>
      </c>
      <c r="F34" s="4"/>
      <c r="G34" s="10" t="e">
        <f>AVERAGE(L21)</f>
        <v>#DIV/0!</v>
      </c>
      <c r="H34" s="10" t="e">
        <f t="shared" ref="H34:H36" si="2">1-G34</f>
        <v>#DIV/0!</v>
      </c>
    </row>
    <row r="35" spans="1:16" hidden="1">
      <c r="E35" s="4" t="s">
        <v>92</v>
      </c>
      <c r="F35" s="4"/>
      <c r="G35" s="10" t="e">
        <f>AVERAGE(L21:L24)</f>
        <v>#DIV/0!</v>
      </c>
      <c r="H35" s="10" t="e">
        <f t="shared" si="2"/>
        <v>#DIV/0!</v>
      </c>
    </row>
    <row r="36" spans="1:16" hidden="1">
      <c r="E36" s="4" t="s">
        <v>93</v>
      </c>
      <c r="F36" s="4"/>
      <c r="G36" s="10" t="e">
        <f>AVERAGE(L21:L27)</f>
        <v>#DIV/0!</v>
      </c>
      <c r="H36" s="10" t="e">
        <f t="shared" si="2"/>
        <v>#DIV/0!</v>
      </c>
    </row>
    <row r="38" spans="1:16" ht="30" customHeight="1">
      <c r="A38" s="78"/>
      <c r="B38" s="78"/>
      <c r="C38" s="78"/>
      <c r="D38" s="78"/>
      <c r="E38" s="78"/>
      <c r="F38" s="78"/>
      <c r="G38" s="78"/>
      <c r="H38" s="78"/>
      <c r="I38" s="78"/>
      <c r="J38" s="78"/>
      <c r="K38" s="78"/>
      <c r="L38" s="78"/>
      <c r="M38" s="78"/>
      <c r="N38" s="78"/>
      <c r="O38" s="78"/>
      <c r="P38" s="78"/>
    </row>
  </sheetData>
  <mergeCells count="4">
    <mergeCell ref="A1:I1"/>
    <mergeCell ref="A38:P38"/>
    <mergeCell ref="C5:D5"/>
    <mergeCell ref="C7:D7"/>
  </mergeCells>
  <phoneticPr fontId="10" type="noConversion"/>
  <conditionalFormatting sqref="O21:O27">
    <cfRule type="containsText" dxfId="93" priority="6" operator="containsText" text="5">
      <formula>NOT(ISERROR(SEARCH("5",O21)))</formula>
    </cfRule>
    <cfRule type="containsText" dxfId="92" priority="7" operator="containsText" text="4">
      <formula>NOT(ISERROR(SEARCH("4",O21)))</formula>
    </cfRule>
    <cfRule type="containsText" dxfId="91" priority="8" operator="containsText" text="3">
      <formula>NOT(ISERROR(SEARCH("3",O21)))</formula>
    </cfRule>
    <cfRule type="containsText" dxfId="90" priority="9" operator="containsText" text="2">
      <formula>NOT(ISERROR(SEARCH("2",O21)))</formula>
    </cfRule>
    <cfRule type="containsText" dxfId="89" priority="10" operator="containsText" text="1">
      <formula>NOT(ISERROR(SEARCH("1",O21)))</formula>
    </cfRule>
    <cfRule type="containsText" dxfId="88" priority="11" operator="containsText" text="0">
      <formula>NOT(ISERROR(SEARCH("0",O21)))</formula>
    </cfRule>
  </conditionalFormatting>
  <dataValidations count="1">
    <dataValidation type="list" allowBlank="1" showInputMessage="1" showErrorMessage="1" sqref="O21:O27">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7" operator="equal" id="{4C1F367F-AF5B-4CBB-AF11-6C05EFD232BD}">
            <xm:f>Values!$A$8</xm:f>
            <x14:dxf>
              <fill>
                <patternFill>
                  <bgColor rgb="FF27AE60"/>
                </patternFill>
              </fill>
            </x14:dxf>
          </x14:cfRule>
          <x14:cfRule type="cellIs" priority="28" operator="equal" id="{D41CEADE-4432-4E43-A62C-DE07D9932B55}">
            <xm:f>Values!$A$7</xm:f>
            <x14:dxf>
              <fill>
                <patternFill>
                  <bgColor rgb="FFF1C40F"/>
                </patternFill>
              </fill>
            </x14:dxf>
          </x14:cfRule>
          <x14:cfRule type="cellIs" priority="29" operator="equal" id="{E3879B74-935E-46EC-A8A8-2166445BFF23}">
            <xm:f>Values!$A$6</xm:f>
            <x14:dxf>
              <fill>
                <patternFill>
                  <bgColor rgb="FFF39C12"/>
                </patternFill>
              </fill>
            </x14:dxf>
          </x14:cfRule>
          <x14:cfRule type="cellIs" priority="30" operator="equal" id="{41C0DB36-C45F-4AB1-B991-E642E4569181}">
            <xm:f>Values!$A$5</xm:f>
            <x14:dxf>
              <fill>
                <patternFill>
                  <bgColor rgb="FFE67E22"/>
                </patternFill>
              </fill>
            </x14:dxf>
          </x14:cfRule>
          <x14:cfRule type="cellIs" priority="31" operator="equal" id="{CE911F31-31EB-4C25-B4C7-FA010B31EED4}">
            <xm:f>Values!$A$4</xm:f>
            <x14:dxf>
              <fill>
                <patternFill>
                  <bgColor rgb="FFE74C3C"/>
                </patternFill>
              </fill>
            </x14:dxf>
          </x14:cfRule>
          <xm:sqref>F21:F27</xm:sqref>
        </x14:conditionalFormatting>
        <x14:conditionalFormatting xmlns:xm="http://schemas.microsoft.com/office/excel/2006/main">
          <x14:cfRule type="cellIs" priority="12" operator="equal" id="{206E71CD-881F-4753-A143-BA566E56F9E2}">
            <xm:f>Values!$A$15</xm:f>
            <x14:dxf>
              <fill>
                <patternFill>
                  <bgColor rgb="FF27AE60"/>
                </patternFill>
              </fill>
            </x14:dxf>
          </x14:cfRule>
          <x14:cfRule type="cellIs" priority="23" operator="equal" id="{C7B38BB4-F145-4C21-BB96-7DCA849D0AD6}">
            <xm:f>Values!$A$14</xm:f>
            <x14:dxf>
              <fill>
                <patternFill>
                  <bgColor rgb="FFF1C40F"/>
                </patternFill>
              </fill>
            </x14:dxf>
          </x14:cfRule>
          <x14:cfRule type="cellIs" priority="24" operator="equal" id="{F8A10C98-FBD3-4BF1-A490-451E48289E80}">
            <xm:f>Values!$A$13</xm:f>
            <x14:dxf>
              <fill>
                <patternFill>
                  <bgColor rgb="FFF39C12"/>
                </patternFill>
              </fill>
            </x14:dxf>
          </x14:cfRule>
          <x14:cfRule type="cellIs" priority="25" operator="equal" id="{78F8C26A-0C6D-40AB-9E06-A8C20655CE30}">
            <xm:f>Values!$A$12</xm:f>
            <x14:dxf>
              <fill>
                <patternFill>
                  <bgColor rgb="FFE67E22"/>
                </patternFill>
              </fill>
            </x14:dxf>
          </x14:cfRule>
          <x14:cfRule type="cellIs" priority="26" operator="equal" id="{F637B05C-079E-4031-AA38-18AEFB243A33}">
            <xm:f>Values!$A$11</xm:f>
            <x14:dxf>
              <fill>
                <patternFill>
                  <bgColor rgb="FFE74C3C"/>
                </patternFill>
              </fill>
            </x14:dxf>
          </x14:cfRule>
          <xm:sqref>G21:G27</xm:sqref>
        </x14:conditionalFormatting>
        <x14:conditionalFormatting xmlns:xm="http://schemas.microsoft.com/office/excel/2006/main">
          <x14:cfRule type="cellIs" priority="1" operator="equal" id="{A49B7E29-2581-40BA-AD04-DE77F2EB50F9}">
            <xm:f>Values!$A$29</xm:f>
            <x14:dxf>
              <fill>
                <patternFill>
                  <bgColor rgb="FF27AE60"/>
                </patternFill>
              </fill>
            </x14:dxf>
          </x14:cfRule>
          <x14:cfRule type="cellIs" priority="2" operator="equal" id="{CC1015DE-C26D-4C27-9E10-75B23B340D68}">
            <xm:f>Values!$A$28</xm:f>
            <x14:dxf>
              <fill>
                <patternFill>
                  <bgColor rgb="FFF1C40F"/>
                </patternFill>
              </fill>
            </x14:dxf>
          </x14:cfRule>
          <x14:cfRule type="cellIs" priority="3" operator="equal" id="{A1DE2E58-AA90-48D8-A765-695BE49FC800}">
            <xm:f>Values!$A$27</xm:f>
            <x14:dxf>
              <fill>
                <patternFill>
                  <bgColor rgb="FFF39C12"/>
                </patternFill>
              </fill>
            </x14:dxf>
          </x14:cfRule>
          <x14:cfRule type="cellIs" priority="4" operator="equal" id="{A935C1AF-CAC3-4D9F-90A4-7084E1C6AC86}">
            <xm:f>Values!$A$26</xm:f>
            <x14:dxf>
              <fill>
                <patternFill>
                  <bgColor rgb="FFE67E22"/>
                </patternFill>
              </fill>
            </x14:dxf>
          </x14:cfRule>
          <x14:cfRule type="cellIs" priority="5" operator="equal" id="{F27502C1-F8A9-4203-8B28-0CC0F559C24E}">
            <xm:f>Values!$A$25</xm:f>
            <x14:dxf>
              <fill>
                <patternFill>
                  <bgColor rgb="FFE74C3C"/>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 type="list" allowBlank="1" showInputMessage="1" showErrorMessage="1">
          <x14:formula1>
            <xm:f>Values!$A$25:$A$29</xm:f>
          </x14:formula1>
          <xm:sqref>I21:I27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5"/>
  <sheetViews>
    <sheetView zoomScale="66" zoomScaleNormal="60" workbookViewId="0">
      <selection activeCell="H25" sqref="H25"/>
    </sheetView>
  </sheetViews>
  <sheetFormatPr baseColWidth="10" defaultColWidth="8.6640625" defaultRowHeight="14.4"/>
  <cols>
    <col min="2" max="2" width="71.33203125" customWidth="1"/>
    <col min="3" max="3" width="14.6640625" style="3" customWidth="1"/>
    <col min="4" max="4" width="22.33203125" style="3" customWidth="1"/>
    <col min="5" max="5" width="32" bestFit="1" customWidth="1"/>
    <col min="6" max="6" width="20.6640625" bestFit="1" customWidth="1"/>
    <col min="7" max="7" width="26.6640625" bestFit="1" customWidth="1"/>
    <col min="8" max="8" width="28.44140625" customWidth="1"/>
    <col min="9" max="9" width="33.109375" customWidth="1"/>
    <col min="10" max="10" width="34.88671875" bestFit="1" customWidth="1"/>
    <col min="11" max="11" width="22.5546875" hidden="1" customWidth="1"/>
    <col min="12" max="12" width="17.5546875" hidden="1" customWidth="1"/>
    <col min="13" max="13" width="23.33203125" hidden="1" customWidth="1"/>
    <col min="14" max="14" width="34.6640625" hidden="1" customWidth="1"/>
    <col min="15" max="15" width="24.88671875" bestFit="1" customWidth="1"/>
  </cols>
  <sheetData>
    <row r="1" spans="1:25" ht="59.7" customHeight="1">
      <c r="A1" s="77" t="s">
        <v>479</v>
      </c>
      <c r="B1" s="77"/>
      <c r="C1" s="77"/>
      <c r="D1" s="77"/>
      <c r="E1" s="77"/>
      <c r="F1" s="77"/>
      <c r="G1" s="77"/>
      <c r="H1" s="77"/>
      <c r="I1" s="77"/>
      <c r="Y1" s="14" t="e">
        <f>AVERAGE(O21:O34)</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31"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row>
    <row r="21" spans="1:31" ht="170.7" customHeight="1">
      <c r="A21" s="22" t="s">
        <v>480</v>
      </c>
      <c r="B21" s="23" t="s">
        <v>481</v>
      </c>
      <c r="C21" s="24" t="s">
        <v>113</v>
      </c>
      <c r="D21" s="24" t="s">
        <v>75</v>
      </c>
      <c r="E21" s="24" t="s">
        <v>482</v>
      </c>
      <c r="F21" s="25"/>
      <c r="G21" s="25"/>
      <c r="H21" s="28" t="s">
        <v>432</v>
      </c>
      <c r="I21" s="25"/>
      <c r="J21" s="26"/>
      <c r="K21" s="9" t="str">
        <f t="shared" ref="K21:K34"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c r="N21" s="9"/>
      <c r="O21" s="45"/>
    </row>
    <row r="22" spans="1:31" ht="235.5" customHeight="1">
      <c r="A22" s="22" t="s">
        <v>483</v>
      </c>
      <c r="B22" s="37" t="s">
        <v>484</v>
      </c>
      <c r="C22" s="24" t="s">
        <v>113</v>
      </c>
      <c r="D22" s="24" t="s">
        <v>75</v>
      </c>
      <c r="E22" s="24" t="s">
        <v>485</v>
      </c>
      <c r="F22" s="25"/>
      <c r="G22" s="25"/>
      <c r="H22" s="28" t="s">
        <v>432</v>
      </c>
      <c r="I22" s="25"/>
      <c r="J22" s="26"/>
      <c r="K22" s="9" t="str">
        <f t="shared" si="0"/>
        <v>INVALID</v>
      </c>
      <c r="L22" s="9" t="str">
        <f t="shared" ref="L22:L34" si="1">IF(G22="Non implémenté",0,IF(G22="Implémentation partielle de la politique",0.25,IF(G22="Implémenté sur certains systèmes",0.5,IF(G22="Implémenté sur la plupart des systèmes",0.75,IF(G22="Implémenté sur tous les systèmes",1,"INVALID")))))</f>
        <v>INVALID</v>
      </c>
      <c r="M22" s="9"/>
      <c r="N22" s="9"/>
      <c r="O22" s="45"/>
    </row>
    <row r="23" spans="1:31" ht="106.95" customHeight="1">
      <c r="A23" s="22" t="s">
        <v>486</v>
      </c>
      <c r="B23" s="23" t="s">
        <v>487</v>
      </c>
      <c r="C23" s="24" t="s">
        <v>113</v>
      </c>
      <c r="D23" s="24" t="s">
        <v>75</v>
      </c>
      <c r="E23" s="24" t="s">
        <v>488</v>
      </c>
      <c r="F23" s="25"/>
      <c r="G23" s="25"/>
      <c r="H23" s="28" t="s">
        <v>432</v>
      </c>
      <c r="I23" s="25"/>
      <c r="J23" s="26"/>
      <c r="K23" s="9" t="str">
        <f t="shared" si="0"/>
        <v>INVALID</v>
      </c>
      <c r="L23" s="9" t="str">
        <f t="shared" si="1"/>
        <v>INVALID</v>
      </c>
      <c r="M23" s="9"/>
      <c r="N23" s="9"/>
      <c r="O23" s="45"/>
    </row>
    <row r="24" spans="1:31" ht="133.19999999999999" customHeight="1">
      <c r="A24" s="22" t="s">
        <v>489</v>
      </c>
      <c r="B24" s="37" t="s">
        <v>490</v>
      </c>
      <c r="C24" s="24" t="s">
        <v>113</v>
      </c>
      <c r="D24" s="24" t="s">
        <v>75</v>
      </c>
      <c r="E24" s="24" t="s">
        <v>491</v>
      </c>
      <c r="F24" s="25"/>
      <c r="G24" s="25"/>
      <c r="H24" s="25"/>
      <c r="I24" s="25"/>
      <c r="J24" s="26"/>
      <c r="K24" s="9" t="str">
        <f t="shared" si="0"/>
        <v>INVALID</v>
      </c>
      <c r="L24" s="9" t="str">
        <f t="shared" si="1"/>
        <v>INVALID</v>
      </c>
      <c r="M24" s="9"/>
      <c r="N24" s="9"/>
      <c r="O24" s="45"/>
    </row>
    <row r="25" spans="1:31" ht="88.95" customHeight="1">
      <c r="A25" s="22" t="s">
        <v>492</v>
      </c>
      <c r="B25" s="23" t="s">
        <v>493</v>
      </c>
      <c r="C25" s="24" t="s">
        <v>113</v>
      </c>
      <c r="D25" s="24" t="s">
        <v>75</v>
      </c>
      <c r="E25" s="24" t="s">
        <v>494</v>
      </c>
      <c r="F25" s="25"/>
      <c r="G25" s="25"/>
      <c r="H25" s="25"/>
      <c r="I25" s="25"/>
      <c r="J25" s="26"/>
      <c r="K25" s="9" t="str">
        <f t="shared" si="0"/>
        <v>INVALID</v>
      </c>
      <c r="L25" s="9" t="str">
        <f t="shared" si="1"/>
        <v>INVALID</v>
      </c>
      <c r="M25" s="9"/>
      <c r="N25" s="9"/>
      <c r="O25" s="45"/>
    </row>
    <row r="26" spans="1:31" ht="160.94999999999999" customHeight="1">
      <c r="A26" s="22" t="s">
        <v>495</v>
      </c>
      <c r="B26" s="37" t="s">
        <v>496</v>
      </c>
      <c r="C26" s="24" t="s">
        <v>113</v>
      </c>
      <c r="D26" s="24" t="s">
        <v>75</v>
      </c>
      <c r="E26" s="24" t="s">
        <v>497</v>
      </c>
      <c r="F26" s="25"/>
      <c r="G26" s="25"/>
      <c r="H26" s="28" t="s">
        <v>432</v>
      </c>
      <c r="I26" s="25"/>
      <c r="J26" s="46"/>
      <c r="K26" s="9" t="str">
        <f t="shared" si="0"/>
        <v>INVALID</v>
      </c>
      <c r="L26" s="9" t="str">
        <f t="shared" si="1"/>
        <v>INVALID</v>
      </c>
      <c r="M26" s="9"/>
      <c r="N26" s="9"/>
      <c r="O26" s="45"/>
    </row>
    <row r="27" spans="1:31" ht="143.69999999999999" customHeight="1">
      <c r="A27" s="22" t="s">
        <v>498</v>
      </c>
      <c r="B27" s="23" t="s">
        <v>499</v>
      </c>
      <c r="C27" s="24" t="s">
        <v>113</v>
      </c>
      <c r="D27" s="24" t="s">
        <v>75</v>
      </c>
      <c r="E27" s="24" t="s">
        <v>500</v>
      </c>
      <c r="F27" s="25"/>
      <c r="G27" s="25"/>
      <c r="H27" s="28" t="s">
        <v>432</v>
      </c>
      <c r="I27" s="25"/>
      <c r="J27" s="26"/>
      <c r="K27" s="9" t="str">
        <f t="shared" si="0"/>
        <v>INVALID</v>
      </c>
      <c r="L27" s="9" t="str">
        <f t="shared" si="1"/>
        <v>INVALID</v>
      </c>
      <c r="M27" s="9"/>
      <c r="N27" s="9"/>
      <c r="O27" s="45"/>
    </row>
    <row r="28" spans="1:31" ht="64.5" customHeight="1">
      <c r="A28" s="22" t="s">
        <v>501</v>
      </c>
      <c r="B28" s="23" t="s">
        <v>502</v>
      </c>
      <c r="C28" s="24" t="s">
        <v>113</v>
      </c>
      <c r="D28" s="24" t="s">
        <v>75</v>
      </c>
      <c r="E28" s="24" t="s">
        <v>503</v>
      </c>
      <c r="F28" s="25"/>
      <c r="G28" s="25"/>
      <c r="H28" s="28" t="s">
        <v>432</v>
      </c>
      <c r="I28" s="25"/>
      <c r="J28" s="26"/>
      <c r="K28" s="9" t="str">
        <f t="shared" si="0"/>
        <v>INVALID</v>
      </c>
      <c r="L28" s="9" t="str">
        <f t="shared" si="1"/>
        <v>INVALID</v>
      </c>
      <c r="M28" s="9"/>
      <c r="N28" s="9"/>
      <c r="O28" s="45"/>
    </row>
    <row r="29" spans="1:31" ht="157.5" customHeight="1">
      <c r="A29" s="22" t="s">
        <v>504</v>
      </c>
      <c r="B29" s="37" t="s">
        <v>505</v>
      </c>
      <c r="C29" s="24" t="s">
        <v>113</v>
      </c>
      <c r="D29" s="24" t="s">
        <v>75</v>
      </c>
      <c r="E29" s="24" t="s">
        <v>506</v>
      </c>
      <c r="F29" s="25"/>
      <c r="G29" s="25"/>
      <c r="H29" s="28" t="s">
        <v>432</v>
      </c>
      <c r="I29" s="25"/>
      <c r="J29" s="26"/>
      <c r="K29" s="9" t="str">
        <f t="shared" si="0"/>
        <v>INVALID</v>
      </c>
      <c r="L29" s="9" t="str">
        <f t="shared" si="1"/>
        <v>INVALID</v>
      </c>
      <c r="M29" s="9"/>
      <c r="N29" s="9"/>
      <c r="O29" s="45"/>
    </row>
    <row r="30" spans="1:31" ht="210.45" customHeight="1">
      <c r="A30" s="22" t="s">
        <v>507</v>
      </c>
      <c r="B30" s="37" t="s">
        <v>508</v>
      </c>
      <c r="C30" s="24" t="s">
        <v>113</v>
      </c>
      <c r="D30" s="24" t="s">
        <v>75</v>
      </c>
      <c r="E30" s="24" t="s">
        <v>509</v>
      </c>
      <c r="F30" s="25"/>
      <c r="G30" s="25"/>
      <c r="H30" s="28" t="s">
        <v>432</v>
      </c>
      <c r="I30" s="25"/>
      <c r="J30" s="26"/>
      <c r="K30" s="9" t="str">
        <f t="shared" si="0"/>
        <v>INVALID</v>
      </c>
      <c r="L30" s="9" t="str">
        <f t="shared" si="1"/>
        <v>INVALID</v>
      </c>
      <c r="M30" s="9"/>
      <c r="N30" s="9"/>
      <c r="O30" s="45"/>
    </row>
    <row r="31" spans="1:31" ht="223.95" customHeight="1">
      <c r="A31" s="22" t="s">
        <v>510</v>
      </c>
      <c r="B31" s="37" t="s">
        <v>511</v>
      </c>
      <c r="C31" s="24" t="s">
        <v>113</v>
      </c>
      <c r="D31" s="24" t="s">
        <v>75</v>
      </c>
      <c r="E31" s="24" t="s">
        <v>512</v>
      </c>
      <c r="F31" s="25"/>
      <c r="G31" s="25"/>
      <c r="H31" s="28" t="s">
        <v>432</v>
      </c>
      <c r="I31" s="25"/>
      <c r="J31" s="26"/>
      <c r="K31" s="9" t="str">
        <f t="shared" si="0"/>
        <v>INVALID</v>
      </c>
      <c r="L31" s="9" t="str">
        <f t="shared" si="1"/>
        <v>INVALID</v>
      </c>
      <c r="M31" s="9"/>
      <c r="N31" s="9"/>
      <c r="O31" s="45"/>
    </row>
    <row r="32" spans="1:31" ht="111" customHeight="1">
      <c r="A32" s="22" t="s">
        <v>513</v>
      </c>
      <c r="B32" s="23" t="s">
        <v>514</v>
      </c>
      <c r="C32" s="24" t="s">
        <v>113</v>
      </c>
      <c r="D32" s="24">
        <v>3</v>
      </c>
      <c r="E32" s="24" t="s">
        <v>515</v>
      </c>
      <c r="F32" s="25"/>
      <c r="G32" s="25"/>
      <c r="H32" s="28" t="s">
        <v>432</v>
      </c>
      <c r="I32" s="25"/>
      <c r="J32" s="26"/>
      <c r="K32" s="9" t="str">
        <f t="shared" si="0"/>
        <v>INVALID</v>
      </c>
      <c r="L32" s="9" t="str">
        <f t="shared" si="1"/>
        <v>INVALID</v>
      </c>
      <c r="M32" s="9"/>
      <c r="N32" s="9"/>
      <c r="O32" s="45"/>
    </row>
    <row r="33" spans="1:16" ht="128.69999999999999" customHeight="1">
      <c r="A33" s="22" t="s">
        <v>516</v>
      </c>
      <c r="B33" s="23" t="s">
        <v>517</v>
      </c>
      <c r="C33" s="24" t="s">
        <v>113</v>
      </c>
      <c r="D33" s="24">
        <v>3</v>
      </c>
      <c r="E33" s="24" t="s">
        <v>518</v>
      </c>
      <c r="F33" s="25"/>
      <c r="G33" s="25"/>
      <c r="H33" s="28" t="s">
        <v>432</v>
      </c>
      <c r="I33" s="25"/>
      <c r="J33" s="26"/>
      <c r="K33" s="9" t="str">
        <f t="shared" si="0"/>
        <v>INVALID</v>
      </c>
      <c r="L33" s="9" t="str">
        <f t="shared" si="1"/>
        <v>INVALID</v>
      </c>
      <c r="M33" s="9"/>
      <c r="N33" s="9"/>
      <c r="O33" s="45"/>
    </row>
    <row r="34" spans="1:16" ht="163.19999999999999" customHeight="1">
      <c r="A34" s="22" t="s">
        <v>519</v>
      </c>
      <c r="B34" s="23" t="s">
        <v>520</v>
      </c>
      <c r="C34" s="24" t="s">
        <v>113</v>
      </c>
      <c r="D34" s="24">
        <v>3</v>
      </c>
      <c r="E34" s="24" t="s">
        <v>521</v>
      </c>
      <c r="F34" s="25"/>
      <c r="G34" s="25"/>
      <c r="H34" s="28" t="s">
        <v>432</v>
      </c>
      <c r="I34" s="25"/>
      <c r="J34" s="26"/>
      <c r="K34" s="9" t="str">
        <f t="shared" si="0"/>
        <v>INVALID</v>
      </c>
      <c r="L34" s="9" t="str">
        <f t="shared" si="1"/>
        <v>INVALID</v>
      </c>
      <c r="M34" s="9"/>
      <c r="N34" s="9"/>
      <c r="O34" s="45"/>
    </row>
    <row r="35" spans="1:16">
      <c r="A35" s="6"/>
    </row>
    <row r="36" spans="1:16" hidden="1">
      <c r="E36" s="2" t="s">
        <v>86</v>
      </c>
      <c r="G36" s="10" t="e">
        <f>AVERAGE(K21:K34)</f>
        <v>#DIV/0!</v>
      </c>
      <c r="H36" s="10" t="e">
        <f>1-G36</f>
        <v>#DIV/0!</v>
      </c>
    </row>
    <row r="37" spans="1:16" hidden="1">
      <c r="E37" s="4" t="s">
        <v>87</v>
      </c>
      <c r="F37" s="4"/>
      <c r="G37" s="10" t="e">
        <f>AVERAGE(L21:L34)</f>
        <v>#DIV/0!</v>
      </c>
      <c r="H37" s="10" t="e">
        <f>1-G37</f>
        <v>#DIV/0!</v>
      </c>
    </row>
    <row r="38" spans="1:16" hidden="1">
      <c r="E38" s="4" t="s">
        <v>88</v>
      </c>
      <c r="F38" s="4"/>
      <c r="G38" s="10"/>
      <c r="H38" s="10">
        <f>1-G38</f>
        <v>1</v>
      </c>
    </row>
    <row r="39" spans="1:16" hidden="1">
      <c r="E39" s="4" t="s">
        <v>89</v>
      </c>
      <c r="F39" s="4"/>
      <c r="G39" s="10"/>
      <c r="H39" s="10">
        <f>1-G39</f>
        <v>1</v>
      </c>
    </row>
    <row r="40" spans="1:16" hidden="1">
      <c r="E40" s="4" t="s">
        <v>90</v>
      </c>
      <c r="F40" s="4"/>
      <c r="G40" s="10" t="e">
        <f>AVERAGE(G36:G39)</f>
        <v>#DIV/0!</v>
      </c>
      <c r="H40" s="10" t="e">
        <f>1-G40</f>
        <v>#DIV/0!</v>
      </c>
    </row>
    <row r="41" spans="1:16" hidden="1">
      <c r="E41" s="4" t="s">
        <v>91</v>
      </c>
      <c r="F41" s="4"/>
      <c r="G41" s="10"/>
      <c r="H41" s="10">
        <f t="shared" ref="H41:H43" si="2">1-G41</f>
        <v>1</v>
      </c>
    </row>
    <row r="42" spans="1:16" hidden="1">
      <c r="E42" s="4" t="s">
        <v>92</v>
      </c>
      <c r="F42" s="4"/>
      <c r="G42" s="10" t="e">
        <f>AVERAGE(L21:L31)</f>
        <v>#DIV/0!</v>
      </c>
      <c r="H42" s="10" t="e">
        <f t="shared" si="2"/>
        <v>#DIV/0!</v>
      </c>
    </row>
    <row r="43" spans="1:16" hidden="1">
      <c r="E43" s="4" t="s">
        <v>93</v>
      </c>
      <c r="F43" s="4"/>
      <c r="G43" s="10" t="e">
        <f>AVERAGE(L21:L34)</f>
        <v>#DIV/0!</v>
      </c>
      <c r="H43" s="10" t="e">
        <f t="shared" si="2"/>
        <v>#DIV/0!</v>
      </c>
    </row>
    <row r="45" spans="1:16" ht="30" customHeight="1">
      <c r="A45" s="78"/>
      <c r="B45" s="78"/>
      <c r="C45" s="78"/>
      <c r="D45" s="78"/>
      <c r="E45" s="78"/>
      <c r="F45" s="78"/>
      <c r="G45" s="78"/>
      <c r="H45" s="78"/>
      <c r="I45" s="78"/>
      <c r="J45" s="78"/>
      <c r="K45" s="78"/>
      <c r="L45" s="78"/>
      <c r="M45" s="78"/>
      <c r="N45" s="78"/>
      <c r="O45" s="78"/>
      <c r="P45" s="78"/>
    </row>
  </sheetData>
  <mergeCells count="4">
    <mergeCell ref="A45:P45"/>
    <mergeCell ref="A1:I1"/>
    <mergeCell ref="C5:D5"/>
    <mergeCell ref="C7:D7"/>
  </mergeCells>
  <phoneticPr fontId="10" type="noConversion"/>
  <conditionalFormatting sqref="O21:O34">
    <cfRule type="containsText" dxfId="72" priority="21" operator="containsText" text="5">
      <formula>NOT(ISERROR(SEARCH("5",O21)))</formula>
    </cfRule>
    <cfRule type="containsText" dxfId="71" priority="22" operator="containsText" text="4">
      <formula>NOT(ISERROR(SEARCH("4",O21)))</formula>
    </cfRule>
    <cfRule type="containsText" dxfId="70" priority="23" operator="containsText" text="3">
      <formula>NOT(ISERROR(SEARCH("3",O21)))</formula>
    </cfRule>
    <cfRule type="containsText" dxfId="69" priority="24" operator="containsText" text="2">
      <formula>NOT(ISERROR(SEARCH("2",O21)))</formula>
    </cfRule>
    <cfRule type="containsText" dxfId="68" priority="25" operator="containsText" text="1">
      <formula>NOT(ISERROR(SEARCH("1",O21)))</formula>
    </cfRule>
    <cfRule type="containsText" dxfId="67" priority="26" operator="containsText" text="0">
      <formula>NOT(ISERROR(SEARCH("0",O21)))</formula>
    </cfRule>
  </conditionalFormatting>
  <dataValidations count="1">
    <dataValidation type="list" allowBlank="1" showInputMessage="1" showErrorMessage="1" sqref="O21:O34">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2" operator="equal" id="{0F60523B-BB50-494A-8988-919DE38531EF}">
            <xm:f>Values!$A$8</xm:f>
            <x14:dxf>
              <fill>
                <patternFill>
                  <bgColor rgb="FF27AE60"/>
                </patternFill>
              </fill>
            </x14:dxf>
          </x14:cfRule>
          <x14:cfRule type="cellIs" priority="43" operator="equal" id="{3C781BE0-30DB-45B3-A564-44BA696F2935}">
            <xm:f>Values!$A$7</xm:f>
            <x14:dxf>
              <fill>
                <patternFill>
                  <bgColor rgb="FFF1C40F"/>
                </patternFill>
              </fill>
            </x14:dxf>
          </x14:cfRule>
          <x14:cfRule type="cellIs" priority="44" operator="equal" id="{178C3C52-1C57-4F29-A5F7-85C159E8C95B}">
            <xm:f>Values!$A$6</xm:f>
            <x14:dxf>
              <fill>
                <patternFill>
                  <bgColor rgb="FFF39C12"/>
                </patternFill>
              </fill>
            </x14:dxf>
          </x14:cfRule>
          <x14:cfRule type="cellIs" priority="45" operator="equal" id="{A3B2252F-C465-464C-87B0-1077B8CC88E4}">
            <xm:f>Values!$A$5</xm:f>
            <x14:dxf>
              <fill>
                <patternFill>
                  <bgColor rgb="FFE67E22"/>
                </patternFill>
              </fill>
            </x14:dxf>
          </x14:cfRule>
          <x14:cfRule type="cellIs" priority="46" operator="equal" id="{4940C961-4446-4198-9BF1-9A8E2379F56D}">
            <xm:f>Values!$A$4</xm:f>
            <x14:dxf>
              <fill>
                <patternFill>
                  <bgColor rgb="FFE74C3C"/>
                </patternFill>
              </fill>
            </x14:dxf>
          </x14:cfRule>
          <xm:sqref>F21:F34</xm:sqref>
        </x14:conditionalFormatting>
        <x14:conditionalFormatting xmlns:xm="http://schemas.microsoft.com/office/excel/2006/main">
          <x14:cfRule type="cellIs" priority="27" operator="equal" id="{13306C58-E4C3-4503-8A0E-9A3792B80CF2}">
            <xm:f>Values!$A$15</xm:f>
            <x14:dxf>
              <fill>
                <patternFill>
                  <bgColor rgb="FF27AE60"/>
                </patternFill>
              </fill>
            </x14:dxf>
          </x14:cfRule>
          <x14:cfRule type="cellIs" priority="38" operator="equal" id="{0F1DD462-160B-477B-A12F-5B9B5B2C3852}">
            <xm:f>Values!$A$14</xm:f>
            <x14:dxf>
              <fill>
                <patternFill>
                  <bgColor rgb="FFF1C40F"/>
                </patternFill>
              </fill>
            </x14:dxf>
          </x14:cfRule>
          <x14:cfRule type="cellIs" priority="39" operator="equal" id="{618EF741-62D8-4E52-818E-0DA0D20A7D6A}">
            <xm:f>Values!$A$13</xm:f>
            <x14:dxf>
              <fill>
                <patternFill>
                  <bgColor rgb="FFF39C12"/>
                </patternFill>
              </fill>
            </x14:dxf>
          </x14:cfRule>
          <x14:cfRule type="cellIs" priority="40" operator="equal" id="{3D27B3F7-BE80-41E9-80F7-B439B2096BB0}">
            <xm:f>Values!$A$12</xm:f>
            <x14:dxf>
              <fill>
                <patternFill>
                  <bgColor rgb="FFE67E22"/>
                </patternFill>
              </fill>
            </x14:dxf>
          </x14:cfRule>
          <x14:cfRule type="cellIs" priority="41" operator="equal" id="{41EFE286-17D5-41DF-896E-9BF8328481C1}">
            <xm:f>Values!$A$11</xm:f>
            <x14:dxf>
              <fill>
                <patternFill>
                  <bgColor rgb="FFE74C3C"/>
                </patternFill>
              </fill>
            </x14:dxf>
          </x14:cfRule>
          <xm:sqref>G21:G34</xm:sqref>
        </x14:conditionalFormatting>
        <x14:conditionalFormatting xmlns:xm="http://schemas.microsoft.com/office/excel/2006/main">
          <x14:cfRule type="cellIs" priority="1" operator="equal" id="{0F0F849C-D895-4EB9-8763-6BF3E300F654}">
            <xm:f>Values!$A$22</xm:f>
            <x14:dxf>
              <fill>
                <patternFill>
                  <bgColor rgb="FF27B060"/>
                </patternFill>
              </fill>
            </x14:dxf>
          </x14:cfRule>
          <x14:cfRule type="cellIs" priority="2" operator="equal" id="{A9D1DD19-E7B5-40A3-B59D-A8E26DD48512}">
            <xm:f>Values!$A$21</xm:f>
            <x14:dxf>
              <fill>
                <patternFill>
                  <bgColor rgb="FFF1C40F"/>
                </patternFill>
              </fill>
            </x14:dxf>
          </x14:cfRule>
          <x14:cfRule type="cellIs" priority="3" operator="equal" id="{56DA6B03-9A72-48B2-A981-FB9D3568D3ED}">
            <xm:f>Values!$A$20</xm:f>
            <x14:dxf>
              <fill>
                <patternFill>
                  <bgColor rgb="FFF39C12"/>
                </patternFill>
              </fill>
            </x14:dxf>
          </x14:cfRule>
          <x14:cfRule type="cellIs" priority="4" operator="equal" id="{4F67DCB9-CEAD-4BBE-A44A-798243458F4C}">
            <xm:f>Values!$A$19</xm:f>
            <x14:dxf>
              <fill>
                <patternFill>
                  <bgColor rgb="FFE67E22"/>
                </patternFill>
              </fill>
            </x14:dxf>
          </x14:cfRule>
          <x14:cfRule type="cellIs" priority="5" operator="equal" id="{4D17950C-09DF-48BB-87A9-025AF2CAC68C}">
            <xm:f>Values!$A$18</xm:f>
            <x14:dxf>
              <fill>
                <patternFill>
                  <bgColor rgb="FFE74C3C"/>
                </patternFill>
              </fill>
            </x14:dxf>
          </x14:cfRule>
          <xm:sqref>H24:H25</xm:sqref>
        </x14:conditionalFormatting>
        <x14:conditionalFormatting xmlns:xm="http://schemas.microsoft.com/office/excel/2006/main">
          <x14:cfRule type="cellIs" priority="16" operator="equal" id="{F69587C1-A883-42CD-BF80-502143D565B6}">
            <xm:f>Values!$A$29</xm:f>
            <x14:dxf>
              <fill>
                <patternFill>
                  <bgColor rgb="FF27AE60"/>
                </patternFill>
              </fill>
            </x14:dxf>
          </x14:cfRule>
          <x14:cfRule type="cellIs" priority="17" operator="equal" id="{96FFECF8-6AA5-4D4A-BE11-9D71DF83FDED}">
            <xm:f>Values!$A$28</xm:f>
            <x14:dxf>
              <fill>
                <patternFill>
                  <bgColor rgb="FFF1C40F"/>
                </patternFill>
              </fill>
            </x14:dxf>
          </x14:cfRule>
          <x14:cfRule type="cellIs" priority="18" operator="equal" id="{492E4036-9D39-4B0D-A842-821C6CA235DA}">
            <xm:f>Values!$A$27</xm:f>
            <x14:dxf>
              <fill>
                <patternFill>
                  <bgColor rgb="FFF39C12"/>
                </patternFill>
              </fill>
            </x14:dxf>
          </x14:cfRule>
          <x14:cfRule type="cellIs" priority="19" operator="equal" id="{7945A50F-C17C-442E-85E1-53B5D4D42C9A}">
            <xm:f>Values!$A$26</xm:f>
            <x14:dxf>
              <fill>
                <patternFill>
                  <bgColor rgb="FFE67E22"/>
                </patternFill>
              </fill>
            </x14:dxf>
          </x14:cfRule>
          <x14:cfRule type="cellIs" priority="20" operator="equal" id="{171FD779-0137-4B04-9CD0-EB01F063BB75}">
            <xm:f>Values!$A$25</xm:f>
            <x14:dxf>
              <fill>
                <patternFill>
                  <bgColor rgb="FFE74C3C"/>
                </patternFill>
              </fill>
            </x14:dxf>
          </x14:cfRule>
          <xm:sqref>I21:I34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Values!$A$11:$A$15</xm:f>
          </x14:formula1>
          <xm:sqref>G21:G34</xm:sqref>
        </x14:dataValidation>
        <x14:dataValidation type="list" allowBlank="1" showInputMessage="1" showErrorMessage="1">
          <x14:formula1>
            <xm:f>Values!$A$4:$A$8</xm:f>
          </x14:formula1>
          <xm:sqref>F21:F34</xm:sqref>
        </x14:dataValidation>
        <x14:dataValidation type="list" allowBlank="1" showInputMessage="1" showErrorMessage="1">
          <x14:formula1>
            <xm:f>Values!$A$25:$A$29</xm:f>
          </x14:formula1>
          <xm:sqref>I21:I34</xm:sqref>
        </x14:dataValidation>
        <x14:dataValidation type="list" allowBlank="1" showInputMessage="1" showErrorMessage="1">
          <x14:formula1>
            <xm:f>Values!$A$18:$A$22</xm:f>
          </x14:formula1>
          <xm:sqref>H24:H25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A38"/>
  <sheetViews>
    <sheetView zoomScale="70" zoomScaleNormal="70" workbookViewId="0">
      <selection activeCell="O21" sqref="O21:O29"/>
    </sheetView>
  </sheetViews>
  <sheetFormatPr baseColWidth="10" defaultColWidth="8.6640625" defaultRowHeight="14.4"/>
  <cols>
    <col min="2" max="2" width="71.33203125" customWidth="1"/>
    <col min="3" max="3" width="14.6640625" style="3" customWidth="1"/>
    <col min="4" max="4" width="26.6640625" style="3" customWidth="1"/>
    <col min="5" max="5" width="32" bestFit="1" customWidth="1"/>
    <col min="6" max="6" width="20.6640625" bestFit="1" customWidth="1"/>
    <col min="7" max="7" width="26.6640625" bestFit="1" customWidth="1"/>
    <col min="8" max="8" width="31.6640625" customWidth="1"/>
    <col min="9" max="9" width="37.6640625" customWidth="1"/>
    <col min="10" max="10" width="34.6640625" customWidth="1"/>
    <col min="11" max="11" width="13.6640625" hidden="1" customWidth="1"/>
    <col min="12" max="12" width="11.33203125" hidden="1" customWidth="1"/>
    <col min="13" max="13" width="13.44140625" hidden="1" customWidth="1"/>
    <col min="14" max="14" width="8.6640625" hidden="1" customWidth="1"/>
    <col min="15" max="15" width="23.44140625" bestFit="1" customWidth="1"/>
  </cols>
  <sheetData>
    <row r="1" spans="1:25" ht="59.7" customHeight="1">
      <c r="A1" s="77" t="s">
        <v>522</v>
      </c>
      <c r="B1" s="77"/>
      <c r="C1" s="77"/>
      <c r="D1" s="77"/>
      <c r="E1" s="77"/>
      <c r="F1" s="77"/>
      <c r="G1" s="77"/>
      <c r="H1" s="77"/>
      <c r="I1" s="77"/>
      <c r="Y1" s="14" t="e">
        <f>AVERAGE(O21:O29)</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27"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row>
    <row r="21" spans="1:27" ht="193.2" customHeight="1">
      <c r="A21" s="22" t="s">
        <v>523</v>
      </c>
      <c r="B21" s="37" t="s">
        <v>524</v>
      </c>
      <c r="C21" s="24" t="s">
        <v>67</v>
      </c>
      <c r="D21" s="24" t="s">
        <v>59</v>
      </c>
      <c r="E21" s="24" t="s">
        <v>525</v>
      </c>
      <c r="F21" s="25"/>
      <c r="G21" s="25"/>
      <c r="H21" s="25"/>
      <c r="I21" s="25"/>
      <c r="J21" s="46"/>
      <c r="K21" s="9" t="str">
        <f>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c r="N21" s="9"/>
      <c r="O21" s="45"/>
    </row>
    <row r="22" spans="1:27" ht="131.69999999999999" customHeight="1">
      <c r="A22" s="22" t="s">
        <v>526</v>
      </c>
      <c r="B22" s="23" t="s">
        <v>527</v>
      </c>
      <c r="C22" s="24" t="s">
        <v>67</v>
      </c>
      <c r="D22" s="24" t="s">
        <v>59</v>
      </c>
      <c r="E22" s="24" t="s">
        <v>528</v>
      </c>
      <c r="F22" s="25"/>
      <c r="G22" s="25"/>
      <c r="H22" s="25"/>
      <c r="I22" s="25"/>
      <c r="J22" s="26"/>
      <c r="K22" s="9" t="str">
        <f>IF(F22="Aucune politique",0,IF(F22="Politique non formalisée",0.25,IF(F22="Politique partiellement formalisée",0.5,IF(F22="Politique formalisée",0.75,IF(F22="politique formalisée et approuvée",1,"INVALID")))))</f>
        <v>INVALID</v>
      </c>
      <c r="L22" s="9" t="str">
        <f t="shared" ref="L22:L29" si="0">IF(G22="Non implémenté",0,IF(G22="Implémentation partielle de la politique",0.25,IF(G22="Implémenté sur certains systèmes",0.5,IF(G22="Implémenté sur la plupart des systèmes",0.75,IF(G22="Implémenté sur tous les systèmes",1,"INVALID")))))</f>
        <v>INVALID</v>
      </c>
      <c r="M22" s="9"/>
      <c r="N22" s="9"/>
      <c r="O22" s="45"/>
    </row>
    <row r="23" spans="1:27" ht="142.5" customHeight="1">
      <c r="A23" s="22" t="s">
        <v>529</v>
      </c>
      <c r="B23" s="37" t="s">
        <v>530</v>
      </c>
      <c r="C23" s="24" t="s">
        <v>67</v>
      </c>
      <c r="D23" s="24" t="s">
        <v>59</v>
      </c>
      <c r="E23" s="24" t="s">
        <v>531</v>
      </c>
      <c r="F23" s="25"/>
      <c r="G23" s="25"/>
      <c r="H23" s="25"/>
      <c r="I23" s="25"/>
      <c r="J23" s="26"/>
      <c r="K23" s="9" t="str">
        <f t="shared" ref="K23:K29" si="1">IF(F23="Aucune politique",0,IF(F23="Politique non formalisée",0.25,IF(F23="Politique partiellement formalisée",0.5,IF(F23="Politique formalisée",0.75,IF(F23="politique formalisée et approuvée",1,"INVALID")))))</f>
        <v>INVALID</v>
      </c>
      <c r="L23" s="9" t="str">
        <f t="shared" si="0"/>
        <v>INVALID</v>
      </c>
      <c r="M23" s="9"/>
      <c r="N23" s="9"/>
      <c r="O23" s="45"/>
    </row>
    <row r="24" spans="1:27" ht="88.2" customHeight="1">
      <c r="A24" s="22" t="s">
        <v>532</v>
      </c>
      <c r="B24" s="23" t="s">
        <v>533</v>
      </c>
      <c r="C24" s="24" t="s">
        <v>67</v>
      </c>
      <c r="D24" s="24" t="s">
        <v>75</v>
      </c>
      <c r="E24" s="24" t="s">
        <v>534</v>
      </c>
      <c r="F24" s="25"/>
      <c r="G24" s="25"/>
      <c r="H24" s="25"/>
      <c r="I24" s="25"/>
      <c r="J24" s="26"/>
      <c r="K24" s="9" t="str">
        <f t="shared" si="1"/>
        <v>INVALID</v>
      </c>
      <c r="L24" s="9" t="str">
        <f t="shared" si="0"/>
        <v>INVALID</v>
      </c>
      <c r="M24" s="9"/>
      <c r="N24" s="9"/>
      <c r="O24" s="45"/>
    </row>
    <row r="25" spans="1:27" ht="151.19999999999999" customHeight="1">
      <c r="A25" s="22" t="s">
        <v>535</v>
      </c>
      <c r="B25" s="37" t="s">
        <v>536</v>
      </c>
      <c r="C25" s="24" t="s">
        <v>67</v>
      </c>
      <c r="D25" s="24" t="s">
        <v>75</v>
      </c>
      <c r="E25" s="24" t="s">
        <v>537</v>
      </c>
      <c r="F25" s="25"/>
      <c r="G25" s="25"/>
      <c r="H25" s="25"/>
      <c r="I25" s="25"/>
      <c r="J25" s="26"/>
      <c r="K25" s="9" t="str">
        <f t="shared" si="1"/>
        <v>INVALID</v>
      </c>
      <c r="L25" s="9" t="str">
        <f t="shared" si="0"/>
        <v>INVALID</v>
      </c>
      <c r="M25" s="9"/>
      <c r="N25" s="9"/>
      <c r="O25" s="45"/>
    </row>
    <row r="26" spans="1:27" ht="148.94999999999999" customHeight="1">
      <c r="A26" s="22" t="s">
        <v>538</v>
      </c>
      <c r="B26" s="37" t="s">
        <v>539</v>
      </c>
      <c r="C26" s="24" t="s">
        <v>67</v>
      </c>
      <c r="D26" s="24" t="s">
        <v>75</v>
      </c>
      <c r="E26" s="24" t="s">
        <v>540</v>
      </c>
      <c r="F26" s="25"/>
      <c r="G26" s="25"/>
      <c r="H26" s="25"/>
      <c r="I26" s="25"/>
      <c r="J26" s="23"/>
      <c r="K26" s="9" t="str">
        <f t="shared" si="1"/>
        <v>INVALID</v>
      </c>
      <c r="L26" s="9" t="str">
        <f t="shared" si="0"/>
        <v>INVALID</v>
      </c>
      <c r="M26" s="9"/>
      <c r="N26" s="9"/>
      <c r="O26" s="45"/>
    </row>
    <row r="27" spans="1:27" ht="127.5" customHeight="1">
      <c r="A27" s="22" t="s">
        <v>541</v>
      </c>
      <c r="B27" s="23" t="s">
        <v>542</v>
      </c>
      <c r="C27" s="24" t="s">
        <v>355</v>
      </c>
      <c r="D27" s="24" t="s">
        <v>75</v>
      </c>
      <c r="E27" s="24" t="s">
        <v>543</v>
      </c>
      <c r="F27" s="25"/>
      <c r="G27" s="25"/>
      <c r="H27" s="25"/>
      <c r="I27" s="25"/>
      <c r="J27" s="26"/>
      <c r="K27" s="9" t="str">
        <f t="shared" si="1"/>
        <v>INVALID</v>
      </c>
      <c r="L27" s="9" t="str">
        <f t="shared" si="0"/>
        <v>INVALID</v>
      </c>
      <c r="M27" s="9"/>
      <c r="N27" s="9"/>
      <c r="O27" s="45"/>
    </row>
    <row r="28" spans="1:27" ht="97.2" customHeight="1">
      <c r="A28" s="22" t="s">
        <v>544</v>
      </c>
      <c r="B28" s="23" t="s">
        <v>545</v>
      </c>
      <c r="C28" s="24" t="s">
        <v>355</v>
      </c>
      <c r="D28" s="24" t="s">
        <v>75</v>
      </c>
      <c r="E28" s="24" t="s">
        <v>546</v>
      </c>
      <c r="F28" s="25"/>
      <c r="G28" s="25"/>
      <c r="H28" s="25"/>
      <c r="I28" s="25"/>
      <c r="J28" s="26"/>
      <c r="K28" s="9" t="str">
        <f t="shared" si="1"/>
        <v>INVALID</v>
      </c>
      <c r="L28" s="9" t="str">
        <f t="shared" si="0"/>
        <v>INVALID</v>
      </c>
      <c r="M28" s="9"/>
      <c r="N28" s="9"/>
      <c r="O28" s="45"/>
    </row>
    <row r="29" spans="1:27" ht="140.69999999999999" customHeight="1">
      <c r="A29" s="22" t="s">
        <v>547</v>
      </c>
      <c r="B29" s="37" t="s">
        <v>548</v>
      </c>
      <c r="C29" s="24" t="s">
        <v>355</v>
      </c>
      <c r="D29" s="24">
        <v>3</v>
      </c>
      <c r="E29" s="24" t="s">
        <v>549</v>
      </c>
      <c r="F29" s="25"/>
      <c r="G29" s="25"/>
      <c r="H29" s="25"/>
      <c r="I29" s="25"/>
      <c r="J29" s="26"/>
      <c r="K29" s="9" t="str">
        <f t="shared" si="1"/>
        <v>INVALID</v>
      </c>
      <c r="L29" s="9" t="str">
        <f t="shared" si="0"/>
        <v>INVALID</v>
      </c>
      <c r="M29" s="9"/>
      <c r="N29" s="9"/>
      <c r="O29" s="45"/>
    </row>
    <row r="31" spans="1:27" hidden="1">
      <c r="E31" s="2" t="s">
        <v>86</v>
      </c>
      <c r="G31" s="10" t="e">
        <f>AVERAGE(K21:K29)</f>
        <v>#DIV/0!</v>
      </c>
      <c r="H31" s="10" t="e">
        <f>1-G31</f>
        <v>#DIV/0!</v>
      </c>
    </row>
    <row r="32" spans="1:27" hidden="1">
      <c r="E32" s="4" t="s">
        <v>87</v>
      </c>
      <c r="F32" s="4"/>
      <c r="G32" s="10" t="e">
        <f>AVERAGE(L21:L29)</f>
        <v>#DIV/0!</v>
      </c>
      <c r="H32" s="10" t="e">
        <f>1-G32</f>
        <v>#DIV/0!</v>
      </c>
    </row>
    <row r="33" spans="1:16" hidden="1">
      <c r="E33" s="4" t="s">
        <v>90</v>
      </c>
      <c r="F33" s="4"/>
      <c r="G33" s="10" t="e">
        <f>AVERAGE(G29:G32)</f>
        <v>#DIV/0!</v>
      </c>
      <c r="H33" s="10" t="e">
        <f>1-G33</f>
        <v>#DIV/0!</v>
      </c>
    </row>
    <row r="34" spans="1:16" hidden="1">
      <c r="E34" s="4" t="s">
        <v>91</v>
      </c>
      <c r="F34" s="4"/>
      <c r="G34" s="10" t="e">
        <f>AVERAGE(L21:L23)</f>
        <v>#DIV/0!</v>
      </c>
      <c r="H34" s="10" t="e">
        <f t="shared" ref="H34:H36" si="2">1-G34</f>
        <v>#DIV/0!</v>
      </c>
    </row>
    <row r="35" spans="1:16" hidden="1">
      <c r="E35" s="4" t="s">
        <v>92</v>
      </c>
      <c r="F35" s="4"/>
      <c r="G35" s="10" t="e">
        <f>AVERAGE(L21:L28)</f>
        <v>#DIV/0!</v>
      </c>
      <c r="H35" s="10" t="e">
        <f t="shared" si="2"/>
        <v>#DIV/0!</v>
      </c>
    </row>
    <row r="36" spans="1:16" hidden="1">
      <c r="E36" s="4" t="s">
        <v>93</v>
      </c>
      <c r="F36" s="4"/>
      <c r="G36" s="10" t="e">
        <f>AVERAGE(L21:L29)</f>
        <v>#DIV/0!</v>
      </c>
      <c r="H36" s="10" t="e">
        <f t="shared" si="2"/>
        <v>#DIV/0!</v>
      </c>
    </row>
    <row r="38" spans="1:16" ht="30" customHeight="1">
      <c r="A38" s="78"/>
      <c r="B38" s="78"/>
      <c r="C38" s="78"/>
      <c r="D38" s="78"/>
      <c r="E38" s="78"/>
      <c r="F38" s="78"/>
      <c r="G38" s="78"/>
      <c r="H38" s="78"/>
      <c r="I38" s="78"/>
      <c r="J38" s="78"/>
      <c r="K38" s="78"/>
      <c r="L38" s="78"/>
      <c r="M38" s="78"/>
      <c r="N38" s="78"/>
      <c r="O38" s="78"/>
      <c r="P38" s="78"/>
    </row>
  </sheetData>
  <mergeCells count="4">
    <mergeCell ref="A1:I1"/>
    <mergeCell ref="A38:P38"/>
    <mergeCell ref="C5:D5"/>
    <mergeCell ref="C7:D7"/>
  </mergeCells>
  <phoneticPr fontId="10" type="noConversion"/>
  <conditionalFormatting sqref="O21:O29">
    <cfRule type="containsText" dxfId="46" priority="11" operator="containsText" text="5">
      <formula>NOT(ISERROR(SEARCH("5",O21)))</formula>
    </cfRule>
    <cfRule type="containsText" dxfId="45" priority="12" operator="containsText" text="4">
      <formula>NOT(ISERROR(SEARCH("4",O21)))</formula>
    </cfRule>
    <cfRule type="containsText" dxfId="44" priority="13" operator="containsText" text="3">
      <formula>NOT(ISERROR(SEARCH("3",O21)))</formula>
    </cfRule>
    <cfRule type="containsText" dxfId="43" priority="14" operator="containsText" text="2">
      <formula>NOT(ISERROR(SEARCH("2",O21)))</formula>
    </cfRule>
    <cfRule type="containsText" dxfId="42" priority="15" operator="containsText" text="1">
      <formula>NOT(ISERROR(SEARCH("1",O21)))</formula>
    </cfRule>
    <cfRule type="containsText" dxfId="41" priority="16" operator="containsText" text="0">
      <formula>NOT(ISERROR(SEARCH("0",O21)))</formula>
    </cfRule>
  </conditionalFormatting>
  <dataValidations count="1">
    <dataValidation type="list" allowBlank="1" showInputMessage="1" showErrorMessage="1" sqref="O21:O29">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32" operator="equal" id="{7E4C9DE9-2420-4731-9CB3-A53F82395D11}">
            <xm:f>Values!$A$8</xm:f>
            <x14:dxf>
              <fill>
                <patternFill>
                  <bgColor rgb="FF27AE60"/>
                </patternFill>
              </fill>
            </x14:dxf>
          </x14:cfRule>
          <x14:cfRule type="cellIs" priority="33" operator="equal" id="{BA16FC36-3831-46F8-8E37-94C53A791ED0}">
            <xm:f>Values!$A$7</xm:f>
            <x14:dxf>
              <fill>
                <patternFill>
                  <bgColor rgb="FFF1C40F"/>
                </patternFill>
              </fill>
            </x14:dxf>
          </x14:cfRule>
          <x14:cfRule type="cellIs" priority="34" operator="equal" id="{97DA5BF6-5D52-4CC6-95D1-C3362DAD0813}">
            <xm:f>Values!$A$6</xm:f>
            <x14:dxf>
              <fill>
                <patternFill>
                  <bgColor rgb="FFF39C12"/>
                </patternFill>
              </fill>
            </x14:dxf>
          </x14:cfRule>
          <x14:cfRule type="cellIs" priority="35" operator="equal" id="{77B52FD0-E2B6-43E3-82E0-989334AB7A44}">
            <xm:f>Values!$A$5</xm:f>
            <x14:dxf>
              <fill>
                <patternFill>
                  <bgColor rgb="FFE67E22"/>
                </patternFill>
              </fill>
            </x14:dxf>
          </x14:cfRule>
          <x14:cfRule type="cellIs" priority="36" operator="equal" id="{EFE5507C-9F60-41C2-A3DB-BAF3062730AF}">
            <xm:f>Values!$A$4</xm:f>
            <x14:dxf>
              <fill>
                <patternFill>
                  <bgColor rgb="FFE74C3C"/>
                </patternFill>
              </fill>
            </x14:dxf>
          </x14:cfRule>
          <xm:sqref>F21:F29</xm:sqref>
        </x14:conditionalFormatting>
        <x14:conditionalFormatting xmlns:xm="http://schemas.microsoft.com/office/excel/2006/main">
          <x14:cfRule type="cellIs" priority="17" operator="equal" id="{F7F93B10-ABFE-442F-A350-6E4B033F6B25}">
            <xm:f>Values!$A$15</xm:f>
            <x14:dxf>
              <fill>
                <patternFill>
                  <bgColor rgb="FF27AE60"/>
                </patternFill>
              </fill>
            </x14:dxf>
          </x14:cfRule>
          <x14:cfRule type="cellIs" priority="28" operator="equal" id="{909CF00D-B567-4889-A9FD-5FA86ACA3A7D}">
            <xm:f>Values!$A$14</xm:f>
            <x14:dxf>
              <fill>
                <patternFill>
                  <bgColor rgb="FFF1C40F"/>
                </patternFill>
              </fill>
            </x14:dxf>
          </x14:cfRule>
          <x14:cfRule type="cellIs" priority="29" operator="equal" id="{E2CACD23-0B72-4F86-8B62-1BF4B2581A92}">
            <xm:f>Values!$A$13</xm:f>
            <x14:dxf>
              <fill>
                <patternFill>
                  <bgColor rgb="FFF39C12"/>
                </patternFill>
              </fill>
            </x14:dxf>
          </x14:cfRule>
          <x14:cfRule type="cellIs" priority="30" operator="equal" id="{C538B5D7-1609-4DA9-A718-C9985970B770}">
            <xm:f>Values!$A$12</xm:f>
            <x14:dxf>
              <fill>
                <patternFill>
                  <bgColor rgb="FFE67E22"/>
                </patternFill>
              </fill>
            </x14:dxf>
          </x14:cfRule>
          <x14:cfRule type="cellIs" priority="31" operator="equal" id="{E1FABF4E-5CD5-4FD4-80CC-C09FB9D7427C}">
            <xm:f>Values!$A$11</xm:f>
            <x14:dxf>
              <fill>
                <patternFill>
                  <bgColor rgb="FFE74C3C"/>
                </patternFill>
              </fill>
            </x14:dxf>
          </x14:cfRule>
          <xm:sqref>G21:G29</xm:sqref>
        </x14:conditionalFormatting>
        <x14:conditionalFormatting xmlns:xm="http://schemas.microsoft.com/office/excel/2006/main">
          <x14:cfRule type="cellIs" priority="1" operator="equal" id="{11A46967-91D5-490D-99C7-D9823C466640}">
            <xm:f>Values!$A$22</xm:f>
            <x14:dxf>
              <fill>
                <patternFill>
                  <bgColor rgb="FF27B060"/>
                </patternFill>
              </fill>
            </x14:dxf>
          </x14:cfRule>
          <x14:cfRule type="cellIs" priority="2" operator="equal" id="{E0D67E9E-8053-49CE-B962-FE7A2782D845}">
            <xm:f>Values!$A$21</xm:f>
            <x14:dxf>
              <fill>
                <patternFill>
                  <bgColor rgb="FFF1C40F"/>
                </patternFill>
              </fill>
            </x14:dxf>
          </x14:cfRule>
          <x14:cfRule type="cellIs" priority="3" operator="equal" id="{6F91AA39-B193-4429-BC05-B94F90BFB9CD}">
            <xm:f>Values!$A$20</xm:f>
            <x14:dxf>
              <fill>
                <patternFill>
                  <bgColor rgb="FFF39C12"/>
                </patternFill>
              </fill>
            </x14:dxf>
          </x14:cfRule>
          <x14:cfRule type="cellIs" priority="4" operator="equal" id="{6E9D2582-56C3-4B8C-8B65-BE7727632FE1}">
            <xm:f>Values!$A$19</xm:f>
            <x14:dxf>
              <fill>
                <patternFill>
                  <bgColor rgb="FFE67E22"/>
                </patternFill>
              </fill>
            </x14:dxf>
          </x14:cfRule>
          <x14:cfRule type="cellIs" priority="5" operator="equal" id="{0562E7B7-D922-4D43-8E61-06CECCBC38E6}">
            <xm:f>Values!$A$18</xm:f>
            <x14:dxf>
              <fill>
                <patternFill>
                  <bgColor rgb="FFE74C3C"/>
                </patternFill>
              </fill>
            </x14:dxf>
          </x14:cfRule>
          <xm:sqref>H21:H29</xm:sqref>
        </x14:conditionalFormatting>
        <x14:conditionalFormatting xmlns:xm="http://schemas.microsoft.com/office/excel/2006/main">
          <x14:cfRule type="cellIs" priority="6" operator="equal" id="{1CC50D59-A166-44CB-9C60-2E37D10A9703}">
            <xm:f>Values!$A$29</xm:f>
            <x14:dxf>
              <fill>
                <patternFill>
                  <bgColor rgb="FF27AE60"/>
                </patternFill>
              </fill>
            </x14:dxf>
          </x14:cfRule>
          <x14:cfRule type="cellIs" priority="7" operator="equal" id="{B2B930AA-5872-4726-BE7D-B6230D930EEB}">
            <xm:f>Values!$A$28</xm:f>
            <x14:dxf>
              <fill>
                <patternFill>
                  <bgColor rgb="FFF1C40F"/>
                </patternFill>
              </fill>
            </x14:dxf>
          </x14:cfRule>
          <x14:cfRule type="cellIs" priority="8" operator="equal" id="{EB956F98-E2B7-4755-A330-B2BB2CB12E6C}">
            <xm:f>Values!$A$27</xm:f>
            <x14:dxf>
              <fill>
                <patternFill>
                  <bgColor rgb="FFF39C12"/>
                </patternFill>
              </fill>
            </x14:dxf>
          </x14:cfRule>
          <x14:cfRule type="cellIs" priority="9" operator="equal" id="{75787DAF-0F44-4A4D-8792-B67B5FFEA9F5}">
            <xm:f>Values!$A$26</xm:f>
            <x14:dxf>
              <fill>
                <patternFill>
                  <bgColor rgb="FFE67E22"/>
                </patternFill>
              </fill>
            </x14:dxf>
          </x14:cfRule>
          <x14:cfRule type="cellIs" priority="10" operator="equal" id="{FFB8A2C4-3CAD-4CFD-B88B-499777850AEF}">
            <xm:f>Values!$A$25</xm:f>
            <x14:dxf>
              <fill>
                <patternFill>
                  <bgColor rgb="FFE74C3C"/>
                </patternFill>
              </fill>
            </x14:dxf>
          </x14:cfRule>
          <xm:sqref>I21:I29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Values!$A$11:$A$15</xm:f>
          </x14:formula1>
          <xm:sqref>G21:G29</xm:sqref>
        </x14:dataValidation>
        <x14:dataValidation type="list" allowBlank="1" showInputMessage="1" showErrorMessage="1">
          <x14:formula1>
            <xm:f>Values!$A$4:$A$8</xm:f>
          </x14:formula1>
          <xm:sqref>F21:F29</xm:sqref>
        </x14:dataValidation>
        <x14:dataValidation type="list" allowBlank="1" showInputMessage="1" showErrorMessage="1">
          <x14:formula1>
            <xm:f>Values!$A$25:$A$29</xm:f>
          </x14:formula1>
          <xm:sqref>I21:I29</xm:sqref>
        </x14:dataValidation>
        <x14:dataValidation type="list" allowBlank="1" showInputMessage="1" showErrorMessage="1">
          <x14:formula1>
            <xm:f>Values!$A$18:$A$22</xm:f>
          </x14:formula1>
          <xm:sqref>H21:H29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H36"/>
  <sheetViews>
    <sheetView zoomScale="90" zoomScaleNormal="90" workbookViewId="0">
      <selection activeCell="I9" sqref="I9:I11"/>
    </sheetView>
  </sheetViews>
  <sheetFormatPr baseColWidth="10" defaultColWidth="8.6640625" defaultRowHeight="14.4"/>
  <cols>
    <col min="2" max="2" width="71.33203125" customWidth="1"/>
    <col min="3" max="3" width="14.6640625" style="3" customWidth="1"/>
    <col min="4" max="4" width="22.5546875" style="3" customWidth="1"/>
    <col min="5" max="5" width="32" bestFit="1" customWidth="1"/>
    <col min="6" max="6" width="15.88671875" bestFit="1" customWidth="1"/>
    <col min="7" max="7" width="26.6640625" bestFit="1" customWidth="1"/>
    <col min="8" max="8" width="25" bestFit="1" customWidth="1"/>
    <col min="9" max="9" width="45" customWidth="1"/>
    <col min="10" max="10" width="27.33203125" bestFit="1" customWidth="1"/>
    <col min="11" max="11" width="18.6640625" hidden="1" customWidth="1"/>
    <col min="12" max="12" width="22.33203125" hidden="1" customWidth="1"/>
    <col min="13" max="13" width="30.6640625" hidden="1" customWidth="1"/>
    <col min="14" max="14" width="8" hidden="1" customWidth="1"/>
    <col min="15" max="15" width="18.33203125" bestFit="1" customWidth="1"/>
  </cols>
  <sheetData>
    <row r="1" spans="1:25" ht="59.7" customHeight="1">
      <c r="A1" s="77" t="s">
        <v>550</v>
      </c>
      <c r="B1" s="77"/>
      <c r="C1" s="77"/>
      <c r="D1" s="77"/>
      <c r="E1" s="77"/>
      <c r="F1" s="77"/>
      <c r="G1" s="77"/>
      <c r="H1" s="77"/>
      <c r="I1" s="77"/>
      <c r="Y1" s="14" t="e">
        <f>AVERAGE(O21:O25)</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9" spans="1:25">
      <c r="I9" s="71"/>
    </row>
    <row r="10" spans="1:25">
      <c r="I10" s="72"/>
    </row>
    <row r="11" spans="1:25">
      <c r="I11" s="71"/>
    </row>
    <row r="20" spans="1:34"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row>
    <row r="21" spans="1:34" ht="142.19999999999999" customHeight="1">
      <c r="A21" s="22" t="s">
        <v>551</v>
      </c>
      <c r="B21" s="37" t="s">
        <v>552</v>
      </c>
      <c r="C21" s="24" t="s">
        <v>58</v>
      </c>
      <c r="D21" s="24" t="s">
        <v>75</v>
      </c>
      <c r="E21" s="24" t="s">
        <v>553</v>
      </c>
      <c r="F21" s="25"/>
      <c r="G21" s="25"/>
      <c r="H21" s="29" t="s">
        <v>432</v>
      </c>
      <c r="I21" s="25"/>
      <c r="J21" s="26"/>
      <c r="K21" s="9" t="str">
        <f>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c r="N21" s="9"/>
      <c r="O21" s="45"/>
    </row>
    <row r="22" spans="1:34" ht="118.2" customHeight="1">
      <c r="A22" s="22" t="s">
        <v>554</v>
      </c>
      <c r="B22" s="37" t="s">
        <v>555</v>
      </c>
      <c r="C22" s="24" t="s">
        <v>58</v>
      </c>
      <c r="D22" s="24">
        <v>2.2999999999999998</v>
      </c>
      <c r="E22" s="24" t="s">
        <v>556</v>
      </c>
      <c r="F22" s="25"/>
      <c r="G22" s="25"/>
      <c r="H22" s="29" t="s">
        <v>432</v>
      </c>
      <c r="I22" s="25"/>
      <c r="J22" s="26"/>
      <c r="K22" s="9" t="str">
        <f>IF(F22="Aucune politique",0,IF(F22="Politique non formalisée",0.25,IF(F22="Politique partiellement formalisée",0.5,IF(F22="Politique formalisée",0.75,IF(F22="politique formalisée et approuvée",1,"INVALID")))))</f>
        <v>INVALID</v>
      </c>
      <c r="L22" s="9" t="str">
        <f t="shared" ref="L22:L25" si="0">IF(G22="Non implémenté",0,IF(G22="Implémentation partielle de la politique",0.25,IF(G22="Implémenté sur certains systèmes",0.5,IF(G22="Implémenté sur la plupart des systèmes",0.75,IF(G22="Implémenté sur tous les systèmes",1,"INVALID")))))</f>
        <v>INVALID</v>
      </c>
      <c r="M22" s="9"/>
      <c r="N22" s="9"/>
      <c r="O22" s="45"/>
    </row>
    <row r="23" spans="1:34" ht="45.45" customHeight="1">
      <c r="A23" s="22" t="s">
        <v>557</v>
      </c>
      <c r="B23" s="23" t="s">
        <v>558</v>
      </c>
      <c r="C23" s="24" t="s">
        <v>113</v>
      </c>
      <c r="D23" s="24" t="s">
        <v>75</v>
      </c>
      <c r="E23" s="24" t="s">
        <v>559</v>
      </c>
      <c r="F23" s="25"/>
      <c r="G23" s="25"/>
      <c r="H23" s="29" t="s">
        <v>432</v>
      </c>
      <c r="I23" s="25"/>
      <c r="J23" s="26"/>
      <c r="K23" s="9" t="str">
        <f>IF(F23="Aucune politique",0,IF(F23="Politique non formalisée",0.25,IF(F23="Politique partiellement formalisée",0.5,IF(F23="Politique formalisée",0.75,IF(F23="politique formalisée et approuvée",1,"INVALID")))))</f>
        <v>INVALID</v>
      </c>
      <c r="L23" s="9" t="str">
        <f t="shared" si="0"/>
        <v>INVALID</v>
      </c>
      <c r="M23" s="9"/>
      <c r="N23" s="9"/>
      <c r="O23" s="45"/>
    </row>
    <row r="24" spans="1:34" ht="79.5" customHeight="1">
      <c r="A24" s="22" t="s">
        <v>560</v>
      </c>
      <c r="B24" s="23" t="s">
        <v>561</v>
      </c>
      <c r="C24" s="24" t="s">
        <v>113</v>
      </c>
      <c r="D24" s="24">
        <v>3</v>
      </c>
      <c r="E24" s="24" t="s">
        <v>562</v>
      </c>
      <c r="F24" s="25"/>
      <c r="G24" s="25"/>
      <c r="H24" s="29" t="s">
        <v>432</v>
      </c>
      <c r="I24" s="25"/>
      <c r="J24" s="26"/>
      <c r="K24" s="9" t="str">
        <f>IF(F24="Aucune politique",0,IF(F24="Politique non formalisée",0.25,IF(F24="Politique partiellement formalisée",0.5,IF(F24="Politique formalisée",0.75,IF(F24="politique formalisée et approuvée",1,"INVALID")))))</f>
        <v>INVALID</v>
      </c>
      <c r="L24" s="9" t="str">
        <f t="shared" si="0"/>
        <v>INVALID</v>
      </c>
      <c r="M24" s="9"/>
      <c r="N24" s="9"/>
      <c r="O24" s="45"/>
    </row>
    <row r="25" spans="1:34" ht="64.5" customHeight="1">
      <c r="A25" s="22" t="s">
        <v>563</v>
      </c>
      <c r="B25" s="23" t="s">
        <v>564</v>
      </c>
      <c r="C25" s="24" t="s">
        <v>58</v>
      </c>
      <c r="D25" s="24">
        <v>3</v>
      </c>
      <c r="E25" s="24" t="s">
        <v>565</v>
      </c>
      <c r="F25" s="25"/>
      <c r="G25" s="25"/>
      <c r="H25" s="29" t="s">
        <v>432</v>
      </c>
      <c r="I25" s="25"/>
      <c r="J25" s="26"/>
      <c r="K25" s="9" t="str">
        <f>IF(F25="Aucune politique",0,IF(F25="Politique non formalisée",0.25,IF(F25="Politique partiellement formalisée",0.5,IF(F25="Politique formalisée",0.75,IF(F25="politique formalisée et approuvée",1,"INVALID")))))</f>
        <v>INVALID</v>
      </c>
      <c r="L25" s="9" t="str">
        <f t="shared" si="0"/>
        <v>INVALID</v>
      </c>
      <c r="M25" s="9"/>
      <c r="N25" s="9"/>
      <c r="O25" s="45"/>
    </row>
    <row r="27" spans="1:34" hidden="1">
      <c r="E27" s="2" t="s">
        <v>86</v>
      </c>
      <c r="G27" s="10" t="e">
        <f>AVERAGE(K21:K25)</f>
        <v>#DIV/0!</v>
      </c>
      <c r="H27" s="10" t="e">
        <f>1-G27</f>
        <v>#DIV/0!</v>
      </c>
    </row>
    <row r="28" spans="1:34" hidden="1">
      <c r="E28" s="4" t="s">
        <v>87</v>
      </c>
      <c r="F28" s="4"/>
      <c r="G28" s="10" t="e">
        <f>AVERAGE(L21:L25)</f>
        <v>#DIV/0!</v>
      </c>
      <c r="H28" s="10" t="e">
        <f>1-G28</f>
        <v>#DIV/0!</v>
      </c>
    </row>
    <row r="29" spans="1:34" hidden="1">
      <c r="E29" s="4" t="s">
        <v>88</v>
      </c>
      <c r="F29" s="4"/>
      <c r="G29" s="10"/>
      <c r="H29" s="10">
        <f>1-G29</f>
        <v>1</v>
      </c>
    </row>
    <row r="30" spans="1:34" hidden="1">
      <c r="E30" s="4" t="s">
        <v>89</v>
      </c>
      <c r="F30" s="4"/>
      <c r="G30" s="10"/>
      <c r="H30" s="10">
        <f>1-G30</f>
        <v>1</v>
      </c>
    </row>
    <row r="31" spans="1:34" hidden="1">
      <c r="E31" s="4" t="s">
        <v>90</v>
      </c>
      <c r="F31" s="4"/>
      <c r="G31" s="10" t="e">
        <f>AVERAGE(G27:G30)</f>
        <v>#DIV/0!</v>
      </c>
      <c r="H31" s="10" t="e">
        <f>1-G31</f>
        <v>#DIV/0!</v>
      </c>
    </row>
    <row r="32" spans="1:34" hidden="1">
      <c r="E32" s="4" t="s">
        <v>91</v>
      </c>
      <c r="F32" s="4"/>
      <c r="G32" s="10"/>
      <c r="H32" s="10">
        <f t="shared" ref="H32:H34" si="1">1-G32</f>
        <v>1</v>
      </c>
    </row>
    <row r="33" spans="1:16" hidden="1">
      <c r="E33" s="4" t="s">
        <v>92</v>
      </c>
      <c r="F33" s="4"/>
      <c r="G33" s="10" t="e">
        <f>AVERAGE(L21:L23)</f>
        <v>#DIV/0!</v>
      </c>
      <c r="H33" s="10" t="e">
        <f t="shared" si="1"/>
        <v>#DIV/0!</v>
      </c>
    </row>
    <row r="34" spans="1:16" hidden="1">
      <c r="E34" s="4" t="s">
        <v>93</v>
      </c>
      <c r="F34" s="4"/>
      <c r="G34" s="10" t="e">
        <f>AVERAGE(L21:L25)</f>
        <v>#DIV/0!</v>
      </c>
      <c r="H34" s="10" t="e">
        <f t="shared" si="1"/>
        <v>#DIV/0!</v>
      </c>
    </row>
    <row r="36" spans="1:16" ht="30" customHeight="1">
      <c r="A36" s="78"/>
      <c r="B36" s="78"/>
      <c r="C36" s="78"/>
      <c r="D36" s="78"/>
      <c r="E36" s="78"/>
      <c r="F36" s="78"/>
      <c r="G36" s="78"/>
      <c r="H36" s="78"/>
      <c r="I36" s="78"/>
      <c r="J36" s="78"/>
      <c r="K36" s="78"/>
      <c r="L36" s="78"/>
      <c r="M36" s="78"/>
      <c r="N36" s="78"/>
      <c r="O36" s="78"/>
      <c r="P36" s="78"/>
    </row>
  </sheetData>
  <mergeCells count="4">
    <mergeCell ref="A1:I1"/>
    <mergeCell ref="A36:P36"/>
    <mergeCell ref="C5:D5"/>
    <mergeCell ref="C7:D7"/>
  </mergeCells>
  <phoneticPr fontId="10" type="noConversion"/>
  <conditionalFormatting sqref="O21:O25">
    <cfRule type="containsText" dxfId="20" priority="6" operator="containsText" text="5">
      <formula>NOT(ISERROR(SEARCH("5",O21)))</formula>
    </cfRule>
    <cfRule type="containsText" dxfId="19" priority="7" operator="containsText" text="4">
      <formula>NOT(ISERROR(SEARCH("4",O21)))</formula>
    </cfRule>
    <cfRule type="containsText" dxfId="18" priority="8" operator="containsText" text="3">
      <formula>NOT(ISERROR(SEARCH("3",O21)))</formula>
    </cfRule>
    <cfRule type="containsText" dxfId="17" priority="9" operator="containsText" text="2">
      <formula>NOT(ISERROR(SEARCH("2",O21)))</formula>
    </cfRule>
    <cfRule type="containsText" dxfId="16" priority="10" operator="containsText" text="1">
      <formula>NOT(ISERROR(SEARCH("1",O21)))</formula>
    </cfRule>
    <cfRule type="containsText" dxfId="15" priority="11" operator="containsText" text="0">
      <formula>NOT(ISERROR(SEARCH("0",O21)))</formula>
    </cfRule>
  </conditionalFormatting>
  <dataValidations count="1">
    <dataValidation type="list" allowBlank="1" showInputMessage="1" showErrorMessage="1" sqref="O21:O25">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37" operator="equal" id="{E955B43B-59BA-4394-96B2-0D4C38758BCC}">
            <xm:f>Values!$A$8</xm:f>
            <x14:dxf>
              <fill>
                <patternFill>
                  <bgColor rgb="FF27AE60"/>
                </patternFill>
              </fill>
            </x14:dxf>
          </x14:cfRule>
          <x14:cfRule type="cellIs" priority="38" operator="equal" id="{EE8DE09A-5EA1-439F-B524-8DBD28298AA4}">
            <xm:f>Values!$A$7</xm:f>
            <x14:dxf>
              <fill>
                <patternFill>
                  <bgColor rgb="FFF1C40F"/>
                </patternFill>
              </fill>
            </x14:dxf>
          </x14:cfRule>
          <x14:cfRule type="cellIs" priority="39" operator="equal" id="{5F43E810-9D9A-48F7-B3F3-6421FBEFE7D4}">
            <xm:f>Values!$A$6</xm:f>
            <x14:dxf>
              <fill>
                <patternFill>
                  <bgColor rgb="FFF39C12"/>
                </patternFill>
              </fill>
            </x14:dxf>
          </x14:cfRule>
          <x14:cfRule type="cellIs" priority="40" operator="equal" id="{63B21F7F-C84B-48E8-9B5D-E6683ED70852}">
            <xm:f>Values!$A$5</xm:f>
            <x14:dxf>
              <fill>
                <patternFill>
                  <bgColor rgb="FFE67E22"/>
                </patternFill>
              </fill>
            </x14:dxf>
          </x14:cfRule>
          <x14:cfRule type="cellIs" priority="41" operator="equal" id="{CDA0079D-2048-4374-83EB-8E5DFB6001C2}">
            <xm:f>Values!$A$4</xm:f>
            <x14:dxf>
              <fill>
                <patternFill>
                  <bgColor rgb="FFE74C3C"/>
                </patternFill>
              </fill>
            </x14:dxf>
          </x14:cfRule>
          <xm:sqref>F21:F25</xm:sqref>
        </x14:conditionalFormatting>
        <x14:conditionalFormatting xmlns:xm="http://schemas.microsoft.com/office/excel/2006/main">
          <x14:cfRule type="cellIs" priority="32" operator="equal" id="{114A0AA8-40AC-47BA-A97A-8B37CF60E17E}">
            <xm:f>Values!$A$15</xm:f>
            <x14:dxf>
              <fill>
                <patternFill>
                  <bgColor rgb="FF27AE60"/>
                </patternFill>
              </fill>
            </x14:dxf>
          </x14:cfRule>
          <x14:cfRule type="cellIs" priority="33" operator="equal" id="{371A3586-1DD8-4FBA-935C-0B0FFC94BE3A}">
            <xm:f>Values!$A$14</xm:f>
            <x14:dxf>
              <fill>
                <patternFill>
                  <bgColor rgb="FFF1C40F"/>
                </patternFill>
              </fill>
            </x14:dxf>
          </x14:cfRule>
          <x14:cfRule type="cellIs" priority="34" operator="equal" id="{7846F09C-706A-47D9-9354-9B395DECB26C}">
            <xm:f>Values!$A$13</xm:f>
            <x14:dxf>
              <fill>
                <patternFill>
                  <bgColor rgb="FFF39C12"/>
                </patternFill>
              </fill>
            </x14:dxf>
          </x14:cfRule>
          <x14:cfRule type="cellIs" priority="35" operator="equal" id="{49114722-D34F-4672-9305-3C067BE7B584}">
            <xm:f>Values!$A$12</xm:f>
            <x14:dxf>
              <fill>
                <patternFill>
                  <bgColor rgb="FFE67E22"/>
                </patternFill>
              </fill>
            </x14:dxf>
          </x14:cfRule>
          <x14:cfRule type="cellIs" priority="36" operator="equal" id="{C07A720A-C84F-42D2-A691-10C527F5A261}">
            <xm:f>Values!$A$11</xm:f>
            <x14:dxf>
              <fill>
                <patternFill>
                  <bgColor rgb="FFE74C3C"/>
                </patternFill>
              </fill>
            </x14:dxf>
          </x14:cfRule>
          <xm:sqref>G21:G25</xm:sqref>
        </x14:conditionalFormatting>
        <x14:conditionalFormatting xmlns:xm="http://schemas.microsoft.com/office/excel/2006/main">
          <x14:cfRule type="cellIs" priority="1" operator="equal" id="{7B3F32D3-5DBE-4247-9CD1-393BCD2A37EB}">
            <xm:f>Values!$A$29</xm:f>
            <x14:dxf>
              <fill>
                <patternFill>
                  <bgColor rgb="FF27AE60"/>
                </patternFill>
              </fill>
            </x14:dxf>
          </x14:cfRule>
          <x14:cfRule type="cellIs" priority="2" operator="equal" id="{85989795-0D10-4B22-8725-DAD8D2620017}">
            <xm:f>Values!$A$28</xm:f>
            <x14:dxf>
              <fill>
                <patternFill>
                  <bgColor rgb="FFF1C40F"/>
                </patternFill>
              </fill>
            </x14:dxf>
          </x14:cfRule>
          <x14:cfRule type="cellIs" priority="3" operator="equal" id="{13D6E980-7B05-4B58-A7C7-4FE1F8525E33}">
            <xm:f>Values!$A$27</xm:f>
            <x14:dxf>
              <fill>
                <patternFill>
                  <bgColor rgb="FFF39C12"/>
                </patternFill>
              </fill>
            </x14:dxf>
          </x14:cfRule>
          <x14:cfRule type="cellIs" priority="4" operator="equal" id="{F0B50406-C821-4C9A-9DAA-469B254EBB14}">
            <xm:f>Values!$A$26</xm:f>
            <x14:dxf>
              <fill>
                <patternFill>
                  <bgColor rgb="FFE67E22"/>
                </patternFill>
              </fill>
            </x14:dxf>
          </x14:cfRule>
          <x14:cfRule type="cellIs" priority="5" operator="equal" id="{115CAB9B-37EE-4ACE-AC0D-DFE35DDADD36}">
            <xm:f>Values!$A$25</xm:f>
            <x14:dxf>
              <fill>
                <patternFill>
                  <bgColor rgb="FFE74C3C"/>
                </patternFill>
              </fill>
            </x14:dxf>
          </x14:cfRule>
          <xm:sqref>I21:I25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Values!$A$11:$A$15</xm:f>
          </x14:formula1>
          <xm:sqref>G21:G25</xm:sqref>
        </x14:dataValidation>
        <x14:dataValidation type="list" allowBlank="1" showInputMessage="1" showErrorMessage="1">
          <x14:formula1>
            <xm:f>Values!$A$4:$A$8</xm:f>
          </x14:formula1>
          <xm:sqref>F21:F25</xm:sqref>
        </x14:dataValidation>
        <x14:dataValidation type="list" allowBlank="1" showInputMessage="1" showErrorMessage="1">
          <x14:formula1>
            <xm:f>Values!$A$25:$A$29</xm:f>
          </x14:formula1>
          <xm:sqref>I21:I25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6"/>
  <sheetViews>
    <sheetView showGridLines="0" topLeftCell="A10" zoomScale="70" zoomScaleNormal="70" workbookViewId="0">
      <selection activeCell="A21" sqref="A21"/>
    </sheetView>
  </sheetViews>
  <sheetFormatPr baseColWidth="10" defaultColWidth="8.6640625" defaultRowHeight="14.4"/>
  <cols>
    <col min="2" max="2" width="71.33203125" customWidth="1"/>
    <col min="3" max="3" width="15" customWidth="1"/>
    <col min="4" max="4" width="23.44140625" customWidth="1"/>
    <col min="5" max="5" width="32.6640625" bestFit="1" customWidth="1"/>
    <col min="6" max="6" width="22.44140625" bestFit="1" customWidth="1"/>
    <col min="7" max="7" width="28.6640625" bestFit="1" customWidth="1"/>
    <col min="8" max="8" width="26.6640625" bestFit="1" customWidth="1"/>
    <col min="9" max="9" width="44.6640625" customWidth="1"/>
    <col min="10" max="10" width="46" customWidth="1"/>
    <col min="11" max="11" width="25.6640625" hidden="1" customWidth="1"/>
    <col min="12" max="12" width="46.5546875" hidden="1" customWidth="1"/>
    <col min="13" max="14" width="29.109375" hidden="1" customWidth="1"/>
    <col min="15" max="15" width="20" bestFit="1" customWidth="1"/>
    <col min="27" max="27" width="9.88671875" bestFit="1" customWidth="1"/>
    <col min="33" max="33" width="255.88671875" customWidth="1"/>
  </cols>
  <sheetData>
    <row r="1" spans="1:27" ht="59.7" customHeight="1">
      <c r="A1" s="76" t="s">
        <v>43</v>
      </c>
      <c r="B1" s="77"/>
      <c r="C1" s="77"/>
      <c r="D1" s="77"/>
      <c r="E1" s="77"/>
      <c r="F1" s="77"/>
      <c r="G1" s="77"/>
      <c r="H1" s="77"/>
      <c r="I1" s="77"/>
      <c r="Y1" s="14" t="e">
        <f>AVERAGE(O21:O25)</f>
        <v>#DIV/0!</v>
      </c>
      <c r="AA1" s="54"/>
    </row>
    <row r="2" spans="1:27">
      <c r="Y2" s="14" t="e">
        <f>Y1*100/500</f>
        <v>#DIV/0!</v>
      </c>
      <c r="AA2" s="55"/>
    </row>
    <row r="3" spans="1:27">
      <c r="Y3" s="14" t="e">
        <f>1-Y2</f>
        <v>#DIV/0!</v>
      </c>
    </row>
    <row r="5" spans="1:27">
      <c r="C5" s="79" t="s">
        <v>44</v>
      </c>
      <c r="D5" s="79"/>
      <c r="E5" s="13" t="e">
        <f>Y2</f>
        <v>#DIV/0!</v>
      </c>
    </row>
    <row r="6" spans="1:27">
      <c r="G6" s="52"/>
      <c r="H6" s="51"/>
    </row>
    <row r="7" spans="1:27">
      <c r="C7" s="80" t="s">
        <v>45</v>
      </c>
      <c r="D7" s="80"/>
      <c r="E7" s="12" t="e">
        <f>Y3</f>
        <v>#DIV/0!</v>
      </c>
      <c r="H7" s="52"/>
    </row>
    <row r="20" spans="1:42" s="18" customFormat="1" ht="28.8">
      <c r="A20" s="20" t="s">
        <v>46</v>
      </c>
      <c r="B20" s="20" t="s">
        <v>7</v>
      </c>
      <c r="C20" s="21" t="s">
        <v>47</v>
      </c>
      <c r="D20" s="21" t="s">
        <v>48</v>
      </c>
      <c r="E20" s="20" t="s">
        <v>49</v>
      </c>
      <c r="F20" s="20" t="s">
        <v>50</v>
      </c>
      <c r="G20" s="20" t="s">
        <v>51</v>
      </c>
      <c r="H20" s="21" t="s">
        <v>52</v>
      </c>
      <c r="I20" s="20" t="s">
        <v>53</v>
      </c>
      <c r="J20" s="20" t="s">
        <v>54</v>
      </c>
      <c r="K20" s="17" t="s">
        <v>55</v>
      </c>
      <c r="L20" s="17" t="s">
        <v>55</v>
      </c>
      <c r="M20" s="17" t="s">
        <v>55</v>
      </c>
      <c r="N20" s="17" t="s">
        <v>55</v>
      </c>
      <c r="O20" s="20" t="s">
        <v>42</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row>
    <row r="21" spans="1:42" ht="269.7" customHeight="1">
      <c r="A21" s="22" t="s">
        <v>56</v>
      </c>
      <c r="B21" s="37" t="s">
        <v>57</v>
      </c>
      <c r="C21" s="24" t="s">
        <v>58</v>
      </c>
      <c r="D21" s="24" t="s">
        <v>59</v>
      </c>
      <c r="E21" s="24" t="s">
        <v>60</v>
      </c>
      <c r="F21" s="25" t="s">
        <v>61</v>
      </c>
      <c r="G21" s="25" t="s">
        <v>77</v>
      </c>
      <c r="H21" s="25"/>
      <c r="I21" s="25"/>
      <c r="J21" s="23"/>
      <c r="K21" s="9">
        <f>IF(F21="Aucune politique",0,IF(F21="Politique non formalisée",0.25,IF(F21="Politique partiellement formalisée",0.5,IF(F21="Politique formalisée",0.75,IF(F21="politique formalisée et approuvée",1,"INVALID")))))</f>
        <v>1</v>
      </c>
      <c r="L21" s="9">
        <f>IF(G21="Non implémenté",0,IF(G21="Implémentation partielle de la politique",0.25,IF(G21="Implémenté sur certains systèmes",0.5,IF(G21="Implémenté sur la plupart des systèmes",0.75,IF(G21="Implémenté sur tous les systèmes",1,"INVALID")))))</f>
        <v>0.75</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42" ht="107.7" customHeight="1">
      <c r="A22" s="22" t="s">
        <v>65</v>
      </c>
      <c r="B22" s="23" t="s">
        <v>66</v>
      </c>
      <c r="C22" s="24" t="s">
        <v>67</v>
      </c>
      <c r="D22" s="24" t="s">
        <v>59</v>
      </c>
      <c r="E22" s="24" t="s">
        <v>68</v>
      </c>
      <c r="F22" s="25"/>
      <c r="G22" s="25"/>
      <c r="H22" s="25"/>
      <c r="I22" s="25"/>
      <c r="J22" s="46"/>
      <c r="K22" s="9" t="str">
        <f>IF(F22="Aucune politique",0,IF(F22="Politique non formalisée",0.25,IF(F22="Politique partiellement formalisée",0.5,IF(F22="Politique formalisée",0.75,IF(F22="politique formalisée et approuvée",1,"INVALID")))))</f>
        <v>INVALID</v>
      </c>
      <c r="L22" s="9" t="str">
        <f t="shared" ref="L22:L25" si="0">IF(G22="Non implémenté",0,IF(G22="Implémentation partielle de la politique",0.25,IF(G22="Implémenté sur certains systèmes",0.5,IF(G22="Implémenté sur la plupart des systèmes",0.75,IF(G22="Implémenté sur tous les systèmes",1,"INVALID")))))</f>
        <v>INVALID</v>
      </c>
      <c r="M22" s="9" t="str">
        <f>IF(H22="Non automatisé",0,IF(H22="Automatisation partielle de la politique",0.25,IF(H22="Automatisé sur certains systèmes",0.5,IF(H22="Automatisé sur la plupart des systèmes",0.75,IF(H22="Automatisé sur tous les systèmes",1,"INVALID")))))</f>
        <v>INVALID</v>
      </c>
      <c r="N22" s="9" t="str">
        <f>IF(I22="Non rapporté",0,IF(I22="Rapport partiel de la politique",0.25,IF(I22="Rapporté sur certains systèmes",0.5,IF(I22="Rapporté sur la plupart des systèmes",0.75,IF(I22="Rapporté sur tous systèmes",1,"INVALID")))))</f>
        <v>INVALID</v>
      </c>
      <c r="O22" s="45"/>
    </row>
    <row r="23" spans="1:42" ht="158.25" customHeight="1">
      <c r="A23" s="22" t="s">
        <v>72</v>
      </c>
      <c r="B23" s="23" t="s">
        <v>73</v>
      </c>
      <c r="C23" s="24" t="s">
        <v>74</v>
      </c>
      <c r="D23" s="24" t="s">
        <v>75</v>
      </c>
      <c r="E23" s="24" t="s">
        <v>76</v>
      </c>
      <c r="F23" s="25"/>
      <c r="G23" s="25"/>
      <c r="H23" s="25"/>
      <c r="I23" s="25"/>
      <c r="J23" s="47"/>
      <c r="K23" s="9" t="str">
        <f>IF(F23="Aucune politique",0,IF(F23="Politique non formalisée",0.25,IF(F23="Politique partiellement formalisée",0.5,IF(F23="Politique formalisée",0.75,IF(F23="politique formalisée et approuvée",1,"INVALID")))))</f>
        <v>INVALID</v>
      </c>
      <c r="L23" s="9" t="str">
        <f t="shared" si="0"/>
        <v>INVALID</v>
      </c>
      <c r="M23" s="9" t="str">
        <f t="shared" ref="M23:M25" si="1">IF(H23="Non automatisé",0,IF(H23="Automatisation partielle de la politique",0.25,IF(H23="Automatisé sur certains systèmes",0.5,IF(H23="Automatisé sur la plupart des systèmes",0.75,IF(H23="Automatisé sur tous les systèmes",1,"INVALID")))))</f>
        <v>INVALID</v>
      </c>
      <c r="N23" s="9" t="str">
        <f>IF(I23="Non rapporté",0,IF(I23="Rapport partiel de la politique",0.25,IF(I23="Rapporté sur certains systèmes",0.5,IF(I23="Rapporté sur la plupart des systèmes",0.75,IF(I23="Rapporté sur tous systèmes",1,"INVALID")))))</f>
        <v>INVALID</v>
      </c>
      <c r="O23" s="70"/>
    </row>
    <row r="24" spans="1:42" ht="105.45" customHeight="1">
      <c r="A24" s="22" t="s">
        <v>80</v>
      </c>
      <c r="B24" s="23" t="s">
        <v>81</v>
      </c>
      <c r="C24" s="24" t="s">
        <v>58</v>
      </c>
      <c r="D24" s="24" t="s">
        <v>75</v>
      </c>
      <c r="E24" s="24" t="s">
        <v>82</v>
      </c>
      <c r="F24" s="25"/>
      <c r="G24" s="25"/>
      <c r="H24" s="25"/>
      <c r="I24" s="25"/>
      <c r="J24" s="47"/>
      <c r="K24" s="9" t="str">
        <f>IF(F24="Aucune politique",0,IF(F24="Politique non formalisée",0.25,IF(F24="Politique partiellement formalisée",0.5,IF(F24="Politique formalisée",0.75,IF(F24="politique formalisée et approuvée",1,"INVALID")))))</f>
        <v>INVALID</v>
      </c>
      <c r="L24" s="9" t="str">
        <f t="shared" si="0"/>
        <v>INVALID</v>
      </c>
      <c r="M24" s="9" t="str">
        <f t="shared" si="1"/>
        <v>INVALID</v>
      </c>
      <c r="N24" s="9" t="str">
        <f>IF(I24="Non rapporté",0,IF(I24="Rapport partiel de la politique",0.25,IF(I24="Rapporté sur certains systèmes",0.5,IF(I24="Rapporté sur la plupart des systèmes",0.75,IF(I24="Rapporté sur tous systèmes",1,"INVALID")))))</f>
        <v>INVALID</v>
      </c>
      <c r="O24" s="45"/>
    </row>
    <row r="25" spans="1:42" ht="100.2" customHeight="1">
      <c r="A25" s="22" t="s">
        <v>83</v>
      </c>
      <c r="B25" s="23" t="s">
        <v>84</v>
      </c>
      <c r="C25" s="24" t="s">
        <v>74</v>
      </c>
      <c r="D25" s="24">
        <v>3</v>
      </c>
      <c r="E25" s="24" t="s">
        <v>85</v>
      </c>
      <c r="F25" s="25"/>
      <c r="G25" s="25"/>
      <c r="H25" s="25"/>
      <c r="I25" s="25"/>
      <c r="J25" s="48"/>
      <c r="K25" s="9" t="str">
        <f>IF(F25="Aucune politique",0,IF(F25="Politique non formalisée",0.25,IF(F25="Politique partiellement formalisée",0.5,IF(F25="Politique formalisée",0.75,IF(F25="politique formalisée et approuvée",1,"INVALID")))))</f>
        <v>INVALID</v>
      </c>
      <c r="L25" s="9" t="str">
        <f t="shared" si="0"/>
        <v>INVALID</v>
      </c>
      <c r="M25" s="9" t="str">
        <f t="shared" si="1"/>
        <v>INVALID</v>
      </c>
      <c r="N25" s="9" t="str">
        <f>IF(I25="Non rapporté",0,IF(I25="Rapport partiel de la politique",0.25,IF(I25="Rapporté sur certains systèmes",0.5,IF(I25="Rapporté sur la plupart des systèmes",0.75,IF(I25="Rapporté sur tous systèmes",1,"INVALID")))))</f>
        <v>INVALID</v>
      </c>
      <c r="O25" s="45"/>
    </row>
    <row r="26" spans="1:42" ht="14.25" hidden="1" customHeight="1"/>
    <row r="27" spans="1:42" hidden="1">
      <c r="E27" s="4" t="s">
        <v>86</v>
      </c>
      <c r="G27" s="10">
        <f>AVERAGE(K21:K25)</f>
        <v>1</v>
      </c>
      <c r="H27" s="10">
        <f t="shared" ref="H27:H34" si="2">1-G27</f>
        <v>0</v>
      </c>
    </row>
    <row r="28" spans="1:42" hidden="1">
      <c r="E28" s="4" t="s">
        <v>87</v>
      </c>
      <c r="F28" s="4"/>
      <c r="G28" s="10">
        <f>AVERAGE(L21:L25)</f>
        <v>0.75</v>
      </c>
      <c r="H28" s="10">
        <f t="shared" si="2"/>
        <v>0.25</v>
      </c>
      <c r="I28" s="3"/>
    </row>
    <row r="29" spans="1:42" hidden="1">
      <c r="E29" s="4" t="s">
        <v>88</v>
      </c>
      <c r="F29" s="4"/>
      <c r="G29" s="10" t="e">
        <f>AVERAGE(M21:M25)</f>
        <v>#DIV/0!</v>
      </c>
      <c r="H29" s="10" t="e">
        <f t="shared" si="2"/>
        <v>#DIV/0!</v>
      </c>
    </row>
    <row r="30" spans="1:42" hidden="1">
      <c r="E30" s="4" t="s">
        <v>89</v>
      </c>
      <c r="F30" s="4"/>
      <c r="G30" s="10" t="e">
        <f>AVERAGE(N21:N25)</f>
        <v>#DIV/0!</v>
      </c>
      <c r="H30" s="10" t="e">
        <f t="shared" si="2"/>
        <v>#DIV/0!</v>
      </c>
    </row>
    <row r="31" spans="1:42" hidden="1">
      <c r="E31" s="4" t="s">
        <v>90</v>
      </c>
      <c r="F31" s="4"/>
      <c r="G31" s="10" t="e">
        <f>AVERAGE(G27:G30)</f>
        <v>#DIV/0!</v>
      </c>
      <c r="H31" s="10" t="e">
        <f t="shared" si="2"/>
        <v>#DIV/0!</v>
      </c>
    </row>
    <row r="32" spans="1:42" hidden="1">
      <c r="E32" s="4" t="s">
        <v>91</v>
      </c>
      <c r="F32" s="4"/>
      <c r="G32" s="10">
        <f>AVERAGE(L21,L22)</f>
        <v>0.75</v>
      </c>
      <c r="H32" s="10">
        <f t="shared" si="2"/>
        <v>0.25</v>
      </c>
    </row>
    <row r="33" spans="1:16" hidden="1">
      <c r="E33" s="4" t="s">
        <v>92</v>
      </c>
      <c r="F33" s="4"/>
      <c r="G33" s="10">
        <f>AVERAGE(L21:L24)</f>
        <v>0.75</v>
      </c>
      <c r="H33" s="10">
        <f t="shared" si="2"/>
        <v>0.25</v>
      </c>
    </row>
    <row r="34" spans="1:16" hidden="1">
      <c r="E34" s="4" t="s">
        <v>93</v>
      </c>
      <c r="F34" s="4"/>
      <c r="G34" s="10">
        <f>AVERAGE(L21:L25)</f>
        <v>0.75</v>
      </c>
      <c r="H34" s="10">
        <f t="shared" si="2"/>
        <v>0.25</v>
      </c>
    </row>
    <row r="35" spans="1:16" hidden="1"/>
    <row r="36" spans="1:16" ht="30" customHeight="1">
      <c r="A36" s="78"/>
      <c r="B36" s="78"/>
      <c r="C36" s="78"/>
      <c r="D36" s="78"/>
      <c r="E36" s="78"/>
      <c r="F36" s="78"/>
      <c r="G36" s="78"/>
      <c r="H36" s="78"/>
      <c r="I36" s="78"/>
      <c r="J36" s="78"/>
      <c r="K36" s="78"/>
      <c r="L36" s="78"/>
      <c r="M36" s="78"/>
      <c r="N36" s="78"/>
      <c r="O36" s="78"/>
      <c r="P36" s="78"/>
    </row>
  </sheetData>
  <mergeCells count="4">
    <mergeCell ref="A36:P36"/>
    <mergeCell ref="A1:I1"/>
    <mergeCell ref="C5:D5"/>
    <mergeCell ref="C7:D7"/>
  </mergeCells>
  <phoneticPr fontId="10" type="noConversion"/>
  <conditionalFormatting sqref="O21:O25">
    <cfRule type="containsText" dxfId="452" priority="1" operator="containsText" text="5">
      <formula>NOT(ISERROR(SEARCH("5",O21)))</formula>
    </cfRule>
    <cfRule type="containsText" dxfId="451" priority="2" operator="containsText" text="4">
      <formula>NOT(ISERROR(SEARCH("4",O21)))</formula>
    </cfRule>
    <cfRule type="containsText" dxfId="450" priority="3" operator="containsText" text="3">
      <formula>NOT(ISERROR(SEARCH("3",O21)))</formula>
    </cfRule>
    <cfRule type="containsText" dxfId="449" priority="4" operator="containsText" text="2">
      <formula>NOT(ISERROR(SEARCH("2",O21)))</formula>
    </cfRule>
    <cfRule type="containsText" dxfId="448" priority="5" operator="containsText" text="1">
      <formula>NOT(ISERROR(SEARCH("1",O21)))</formula>
    </cfRule>
    <cfRule type="containsText" dxfId="447" priority="6" operator="containsText" text="0">
      <formula>NOT(ISERROR(SEARCH("0",O21)))</formula>
    </cfRule>
  </conditionalFormatting>
  <dataValidations count="1">
    <dataValidation type="list" allowBlank="1" showInputMessage="1" showErrorMessage="1" sqref="O21:O25">
      <formula1>"0,1,2,3,4,5"</formula1>
    </dataValidation>
  </dataValidations>
  <pageMargins left="0.7" right="0.7" top="0.75" bottom="0.75" header="0.3" footer="0.3"/>
  <pageSetup scale="45" orientation="landscape" r:id="rId1"/>
  <ignoredErrors>
    <ignoredError sqref="D23:D24" numberStoredAsText="1"/>
    <ignoredError sqref="G34" evalError="1"/>
  </ignoredErrors>
  <drawing r:id="rId2"/>
  <extLst>
    <ext xmlns:x14="http://schemas.microsoft.com/office/spreadsheetml/2009/9/main" uri="{78C0D931-6437-407d-A8EE-F0AAD7539E65}">
      <x14:conditionalFormattings>
        <x14:conditionalFormatting xmlns:xm="http://schemas.microsoft.com/office/excel/2006/main">
          <x14:cfRule type="cellIs" priority="22" operator="equal" id="{D3382A02-5D09-49EE-8A99-6B74E08599FA}">
            <xm:f>Values!$A$8</xm:f>
            <x14:dxf>
              <fill>
                <patternFill>
                  <bgColor rgb="FF27AE60"/>
                </patternFill>
              </fill>
            </x14:dxf>
          </x14:cfRule>
          <x14:cfRule type="cellIs" priority="23" operator="equal" id="{70106BB5-B346-452D-A75B-0137207EBDD6}">
            <xm:f>Values!$A$7</xm:f>
            <x14:dxf>
              <fill>
                <patternFill>
                  <bgColor rgb="FFF1C40F"/>
                </patternFill>
              </fill>
            </x14:dxf>
          </x14:cfRule>
          <x14:cfRule type="cellIs" priority="24" operator="equal" id="{90C6FE26-AC8A-4DDE-8556-E4BBBE4D83ED}">
            <xm:f>Values!$A$6</xm:f>
            <x14:dxf>
              <fill>
                <patternFill>
                  <bgColor rgb="FFF39C12"/>
                </patternFill>
              </fill>
            </x14:dxf>
          </x14:cfRule>
          <x14:cfRule type="cellIs" priority="25" operator="equal" id="{C834AA05-8735-4AFC-B76C-CE411767A12C}">
            <xm:f>Values!$A$5</xm:f>
            <x14:dxf>
              <fill>
                <patternFill>
                  <bgColor rgb="FFE67E22"/>
                </patternFill>
              </fill>
            </x14:dxf>
          </x14:cfRule>
          <x14:cfRule type="cellIs" priority="26" operator="equal" id="{AED5B916-54E0-448B-B454-4140A78C53F9}">
            <xm:f>Values!$A$4</xm:f>
            <x14:dxf>
              <fill>
                <patternFill>
                  <bgColor rgb="FFE74C3C"/>
                </patternFill>
              </fill>
            </x14:dxf>
          </x14:cfRule>
          <xm:sqref>F21:F25</xm:sqref>
        </x14:conditionalFormatting>
        <x14:conditionalFormatting xmlns:xm="http://schemas.microsoft.com/office/excel/2006/main">
          <x14:cfRule type="cellIs" priority="7" operator="equal" id="{53DE0837-B214-4A0D-851A-A81FD361DBC1}">
            <xm:f>Values!$A$15</xm:f>
            <x14:dxf>
              <fill>
                <patternFill>
                  <bgColor rgb="FF27AE60"/>
                </patternFill>
              </fill>
            </x14:dxf>
          </x14:cfRule>
          <x14:cfRule type="cellIs" priority="18" operator="equal" id="{7C1CFE3C-291E-4FE2-9D15-4DF01DD442A1}">
            <xm:f>Values!$A$14</xm:f>
            <x14:dxf>
              <fill>
                <patternFill>
                  <bgColor rgb="FFF1C40F"/>
                </patternFill>
              </fill>
            </x14:dxf>
          </x14:cfRule>
          <x14:cfRule type="cellIs" priority="19" operator="equal" id="{293C6D47-8B36-48B7-B465-894110678180}">
            <xm:f>Values!$A$13</xm:f>
            <x14:dxf>
              <fill>
                <patternFill>
                  <bgColor rgb="FFF39C12"/>
                </patternFill>
              </fill>
            </x14:dxf>
          </x14:cfRule>
          <x14:cfRule type="cellIs" priority="20" operator="equal" id="{FF3D23C3-FF4B-479D-BDB8-0527DAAD99A3}">
            <xm:f>Values!$A$12</xm:f>
            <x14:dxf>
              <fill>
                <patternFill>
                  <bgColor rgb="FFE67E22"/>
                </patternFill>
              </fill>
            </x14:dxf>
          </x14:cfRule>
          <x14:cfRule type="cellIs" priority="21" operator="equal" id="{4EF3F5BF-6D83-47CE-9EFF-7F221055F82B}">
            <xm:f>Values!$A$11</xm:f>
            <x14:dxf>
              <fill>
                <patternFill>
                  <bgColor rgb="FFE74C3C"/>
                </patternFill>
              </fill>
            </x14:dxf>
          </x14:cfRule>
          <xm:sqref>G21:G25</xm:sqref>
        </x14:conditionalFormatting>
        <x14:conditionalFormatting xmlns:xm="http://schemas.microsoft.com/office/excel/2006/main">
          <x14:cfRule type="cellIs" priority="48" operator="equal" id="{18851B61-46CB-47FE-8DBA-90206295525A}">
            <xm:f>Values!$A$22</xm:f>
            <x14:dxf>
              <fill>
                <patternFill>
                  <bgColor rgb="FF27B060"/>
                </patternFill>
              </fill>
            </x14:dxf>
          </x14:cfRule>
          <x14:cfRule type="cellIs" priority="54" operator="equal" id="{E845DA4F-51C7-4EF6-B681-D3F085D51131}">
            <xm:f>Values!$A$21</xm:f>
            <x14:dxf>
              <fill>
                <patternFill>
                  <bgColor rgb="FFF1C40F"/>
                </patternFill>
              </fill>
            </x14:dxf>
          </x14:cfRule>
          <x14:cfRule type="cellIs" priority="55" operator="equal" id="{75D9B005-D397-4AFC-A554-11247493075C}">
            <xm:f>Values!$A$20</xm:f>
            <x14:dxf>
              <fill>
                <patternFill>
                  <bgColor rgb="FFF39C12"/>
                </patternFill>
              </fill>
            </x14:dxf>
          </x14:cfRule>
          <x14:cfRule type="cellIs" priority="56" operator="equal" id="{FFDC2B39-1FA5-4DF4-B1CF-3CF5CD9E68E9}">
            <xm:f>Values!$A$19</xm:f>
            <x14:dxf>
              <fill>
                <patternFill>
                  <bgColor rgb="FFE67E22"/>
                </patternFill>
              </fill>
            </x14:dxf>
          </x14:cfRule>
          <x14:cfRule type="cellIs" priority="57" operator="equal" id="{8BB940D9-29A2-46E7-AED6-8AF429A9BBA5}">
            <xm:f>Values!$A$18</xm:f>
            <x14:dxf>
              <fill>
                <patternFill>
                  <bgColor rgb="FFE74C3C"/>
                </patternFill>
              </fill>
            </x14:dxf>
          </x14:cfRule>
          <xm:sqref>H21:H25</xm:sqref>
        </x14:conditionalFormatting>
        <x14:conditionalFormatting xmlns:xm="http://schemas.microsoft.com/office/excel/2006/main">
          <x14:cfRule type="cellIs" priority="49" operator="equal" id="{E5832B53-D96E-48CC-B8A3-D6B8589EB056}">
            <xm:f>Values!$A$29</xm:f>
            <x14:dxf>
              <fill>
                <patternFill>
                  <bgColor rgb="FF27AE60"/>
                </patternFill>
              </fill>
            </x14:dxf>
          </x14:cfRule>
          <x14:cfRule type="cellIs" priority="50" operator="equal" id="{96D99005-1CB4-49C5-BDFE-FF349CEB1B58}">
            <xm:f>Values!$A$28</xm:f>
            <x14:dxf>
              <fill>
                <patternFill>
                  <bgColor rgb="FFF1C40F"/>
                </patternFill>
              </fill>
            </x14:dxf>
          </x14:cfRule>
          <x14:cfRule type="cellIs" priority="51" operator="equal" id="{E8942888-14E5-48D0-A22F-ABDF24A8A273}">
            <xm:f>Values!$A$27</xm:f>
            <x14:dxf>
              <fill>
                <patternFill>
                  <bgColor rgb="FFF39C12"/>
                </patternFill>
              </fill>
            </x14:dxf>
          </x14:cfRule>
          <x14:cfRule type="cellIs" priority="52" operator="equal" id="{E7BE02B8-CE22-4F53-A617-778FF3FAB27C}">
            <xm:f>Values!$A$26</xm:f>
            <x14:dxf>
              <fill>
                <patternFill>
                  <bgColor rgb="FFE67E22"/>
                </patternFill>
              </fill>
            </x14:dxf>
          </x14:cfRule>
          <x14:cfRule type="cellIs" priority="53" operator="equal" id="{D8D46BB4-5C23-4BB4-9CCE-0FBD40389504}">
            <xm:f>Values!$A$25</xm:f>
            <x14:dxf>
              <fill>
                <patternFill>
                  <bgColor rgb="FFE74C3C"/>
                </patternFill>
              </fill>
            </x14:dxf>
          </x14:cfRule>
          <xm:sqref>I21:I25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Values!$A$4:$A$8</xm:f>
          </x14:formula1>
          <xm:sqref>F21:F25</xm:sqref>
        </x14:dataValidation>
        <x14:dataValidation type="list" allowBlank="1" showInputMessage="1" showErrorMessage="1">
          <x14:formula1>
            <xm:f>Values!$A$11:$A$15</xm:f>
          </x14:formula1>
          <xm:sqref>G21:G25</xm:sqref>
        </x14:dataValidation>
        <x14:dataValidation type="list" allowBlank="1" showInputMessage="1" showErrorMessage="1">
          <x14:formula1>
            <xm:f>Values!$A$18:$A$22</xm:f>
          </x14:formula1>
          <xm:sqref>H21:H25</xm:sqref>
        </x14:dataValidation>
        <x14:dataValidation type="list" allowBlank="1" showInputMessage="1" showErrorMessage="1">
          <x14:formula1>
            <xm:f>Values!$A$25:$A$29</xm:f>
          </x14:formula1>
          <xm:sqref>I21:I25</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9"/>
  <sheetViews>
    <sheetView tabSelected="1" workbookViewId="0">
      <selection activeCell="D36" sqref="D36"/>
    </sheetView>
  </sheetViews>
  <sheetFormatPr baseColWidth="10" defaultColWidth="8.6640625" defaultRowHeight="14.4"/>
  <cols>
    <col min="1" max="1" width="37.33203125" customWidth="1"/>
    <col min="2" max="2" width="8.88671875" customWidth="1"/>
    <col min="3" max="3" width="5.44140625" bestFit="1" customWidth="1"/>
    <col min="4" max="4" width="44.6640625" bestFit="1" customWidth="1"/>
    <col min="5" max="5" width="89.44140625" bestFit="1" customWidth="1"/>
  </cols>
  <sheetData>
    <row r="1" spans="1:1">
      <c r="A1" s="8" t="s">
        <v>566</v>
      </c>
    </row>
    <row r="3" spans="1:1">
      <c r="A3" s="19" t="s">
        <v>567</v>
      </c>
    </row>
    <row r="4" spans="1:1">
      <c r="A4" s="2" t="s">
        <v>568</v>
      </c>
    </row>
    <row r="5" spans="1:1">
      <c r="A5" s="2" t="s">
        <v>136</v>
      </c>
    </row>
    <row r="6" spans="1:1">
      <c r="A6" s="2" t="s">
        <v>211</v>
      </c>
    </row>
    <row r="7" spans="1:1">
      <c r="A7" s="2" t="s">
        <v>569</v>
      </c>
    </row>
    <row r="8" spans="1:1">
      <c r="A8" s="2" t="s">
        <v>61</v>
      </c>
    </row>
    <row r="10" spans="1:1">
      <c r="A10" s="19" t="s">
        <v>570</v>
      </c>
    </row>
    <row r="11" spans="1:1">
      <c r="A11" s="2" t="s">
        <v>115</v>
      </c>
    </row>
    <row r="12" spans="1:1">
      <c r="A12" s="2" t="s">
        <v>62</v>
      </c>
    </row>
    <row r="13" spans="1:1">
      <c r="A13" s="2" t="s">
        <v>99</v>
      </c>
    </row>
    <row r="14" spans="1:1">
      <c r="A14" s="2" t="s">
        <v>77</v>
      </c>
    </row>
    <row r="15" spans="1:1">
      <c r="A15" s="2" t="s">
        <v>69</v>
      </c>
    </row>
    <row r="17" spans="1:5">
      <c r="A17" s="19" t="s">
        <v>571</v>
      </c>
    </row>
    <row r="18" spans="1:5">
      <c r="A18" s="2" t="s">
        <v>116</v>
      </c>
      <c r="C18" s="61" t="s">
        <v>572</v>
      </c>
      <c r="D18" s="61" t="s">
        <v>573</v>
      </c>
      <c r="E18" s="61" t="s">
        <v>574</v>
      </c>
    </row>
    <row r="19" spans="1:5">
      <c r="A19" s="2" t="s">
        <v>103</v>
      </c>
      <c r="C19" s="65">
        <v>0</v>
      </c>
      <c r="D19" s="65" t="s">
        <v>575</v>
      </c>
      <c r="E19" s="60" t="s">
        <v>576</v>
      </c>
    </row>
    <row r="20" spans="1:5">
      <c r="A20" s="2" t="s">
        <v>63</v>
      </c>
      <c r="C20" s="66">
        <v>1</v>
      </c>
      <c r="D20" s="66" t="s">
        <v>577</v>
      </c>
      <c r="E20" s="60" t="s">
        <v>578</v>
      </c>
    </row>
    <row r="21" spans="1:5">
      <c r="A21" s="2" t="s">
        <v>78</v>
      </c>
      <c r="C21" s="67">
        <v>2</v>
      </c>
      <c r="D21" s="67" t="s">
        <v>579</v>
      </c>
      <c r="E21" s="60" t="s">
        <v>580</v>
      </c>
    </row>
    <row r="22" spans="1:5">
      <c r="A22" s="2" t="s">
        <v>70</v>
      </c>
      <c r="C22" s="73">
        <v>3</v>
      </c>
      <c r="D22" s="73" t="s">
        <v>581</v>
      </c>
      <c r="E22" s="60" t="s">
        <v>582</v>
      </c>
    </row>
    <row r="23" spans="1:5">
      <c r="C23" s="68">
        <v>4</v>
      </c>
      <c r="D23" s="68" t="s">
        <v>583</v>
      </c>
      <c r="E23" s="60" t="s">
        <v>584</v>
      </c>
    </row>
    <row r="24" spans="1:5">
      <c r="A24" s="19" t="s">
        <v>585</v>
      </c>
      <c r="C24" s="69">
        <v>5</v>
      </c>
      <c r="D24" s="69" t="s">
        <v>586</v>
      </c>
      <c r="E24" s="60" t="s">
        <v>587</v>
      </c>
    </row>
    <row r="25" spans="1:5">
      <c r="A25" s="2" t="s">
        <v>117</v>
      </c>
    </row>
    <row r="26" spans="1:5">
      <c r="A26" s="2" t="s">
        <v>104</v>
      </c>
    </row>
    <row r="27" spans="1:5">
      <c r="A27" s="2" t="s">
        <v>64</v>
      </c>
    </row>
    <row r="28" spans="1:5">
      <c r="A28" s="2" t="s">
        <v>79</v>
      </c>
    </row>
    <row r="29" spans="1:5">
      <c r="A29" s="2" t="s">
        <v>71</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Y38"/>
  <sheetViews>
    <sheetView topLeftCell="A10" zoomScale="90" zoomScaleNormal="90" workbookViewId="0">
      <selection activeCell="O21" sqref="O21:O27"/>
    </sheetView>
  </sheetViews>
  <sheetFormatPr baseColWidth="10" defaultColWidth="8.6640625" defaultRowHeight="14.4"/>
  <cols>
    <col min="2" max="2" width="71.33203125" customWidth="1"/>
    <col min="3" max="3" width="14.6640625" customWidth="1"/>
    <col min="4" max="4" width="17.33203125" customWidth="1"/>
    <col min="5" max="5" width="36.109375" bestFit="1" customWidth="1"/>
    <col min="6" max="6" width="20.6640625" bestFit="1" customWidth="1"/>
    <col min="7" max="7" width="26.6640625" bestFit="1" customWidth="1"/>
    <col min="8" max="8" width="25" bestFit="1" customWidth="1"/>
    <col min="9" max="9" width="33.6640625" customWidth="1"/>
    <col min="10" max="10" width="39.6640625" customWidth="1"/>
    <col min="11" max="11" width="7.88671875" hidden="1" customWidth="1"/>
    <col min="12" max="12" width="9.5546875" hidden="1" customWidth="1"/>
    <col min="13" max="13" width="3.5546875" hidden="1" customWidth="1"/>
    <col min="14" max="14" width="7.109375" hidden="1" customWidth="1"/>
    <col min="15" max="15" width="23.44140625" bestFit="1" customWidth="1"/>
  </cols>
  <sheetData>
    <row r="1" spans="1:25" ht="59.7" customHeight="1">
      <c r="A1" s="76" t="s">
        <v>94</v>
      </c>
      <c r="B1" s="77"/>
      <c r="C1" s="77"/>
      <c r="D1" s="77"/>
      <c r="E1" s="77"/>
      <c r="F1" s="77"/>
      <c r="G1" s="77"/>
      <c r="H1" s="77"/>
      <c r="I1" s="77"/>
      <c r="Y1" s="14" t="e">
        <f>AVERAGE(O21:O27)</f>
        <v>#DIV/0!</v>
      </c>
    </row>
    <row r="2" spans="1:25">
      <c r="Y2" s="14" t="e">
        <f>Y1*100/500</f>
        <v>#DIV/0!</v>
      </c>
    </row>
    <row r="3" spans="1:25">
      <c r="Y3" s="14" t="e">
        <f>1-Y2</f>
        <v>#DIV/0!</v>
      </c>
    </row>
    <row r="5" spans="1:25">
      <c r="C5" s="79" t="s">
        <v>44</v>
      </c>
      <c r="D5" s="79"/>
      <c r="E5" s="13" t="e">
        <f>Y2</f>
        <v>#DIV/0!</v>
      </c>
    </row>
    <row r="7" spans="1:25">
      <c r="C7" s="80" t="s">
        <v>45</v>
      </c>
      <c r="D7" s="80"/>
      <c r="E7" s="12" t="e">
        <f>Y3</f>
        <v>#DIV/0!</v>
      </c>
    </row>
    <row r="20" spans="1:15" s="11" customFormat="1" ht="28.8">
      <c r="A20" s="20" t="s">
        <v>46</v>
      </c>
      <c r="B20" s="20" t="s">
        <v>7</v>
      </c>
      <c r="C20" s="21" t="s">
        <v>47</v>
      </c>
      <c r="D20" s="21" t="s">
        <v>48</v>
      </c>
      <c r="E20" s="20" t="s">
        <v>49</v>
      </c>
      <c r="F20" s="20" t="s">
        <v>50</v>
      </c>
      <c r="G20" s="20" t="s">
        <v>51</v>
      </c>
      <c r="H20" s="21" t="s">
        <v>52</v>
      </c>
      <c r="I20" s="20" t="s">
        <v>53</v>
      </c>
      <c r="J20" s="20" t="s">
        <v>95</v>
      </c>
      <c r="O20" s="20" t="s">
        <v>42</v>
      </c>
    </row>
    <row r="21" spans="1:15" ht="163.19999999999999" customHeight="1">
      <c r="A21" s="22" t="s">
        <v>96</v>
      </c>
      <c r="B21" s="37" t="s">
        <v>97</v>
      </c>
      <c r="C21" s="24" t="s">
        <v>58</v>
      </c>
      <c r="D21" s="24" t="s">
        <v>59</v>
      </c>
      <c r="E21" s="24" t="s">
        <v>98</v>
      </c>
      <c r="F21" s="25"/>
      <c r="G21" s="25"/>
      <c r="H21" s="25"/>
      <c r="I21" s="25"/>
      <c r="J21" s="34"/>
      <c r="K21" s="9" t="str">
        <f>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15" ht="167.7" customHeight="1">
      <c r="A22" s="22" t="s">
        <v>100</v>
      </c>
      <c r="B22" s="37" t="s">
        <v>101</v>
      </c>
      <c r="C22" s="24" t="s">
        <v>58</v>
      </c>
      <c r="D22" s="24" t="s">
        <v>59</v>
      </c>
      <c r="E22" s="24" t="s">
        <v>102</v>
      </c>
      <c r="F22" s="25"/>
      <c r="G22" s="25"/>
      <c r="H22" s="25"/>
      <c r="I22" s="25"/>
      <c r="J22" s="34"/>
      <c r="K22" s="9" t="str">
        <f>IF(F22="Aucune politique",0,IF(F22="Politique non formalisée",0.25,IF(F22="Politique partiellement formalisée",0.5,IF(F22="Politique formalisée",0.75,IF(F22="politique formalisée et approuvée",1,"INVALID")))))</f>
        <v>INVALID</v>
      </c>
      <c r="L22" s="9" t="str">
        <f t="shared" ref="L22:L27" si="0">IF(G22="Non implémenté",0,IF(G22="Implémentation partielle de la politique",0.25,IF(G22="Implémenté sur certains systèmes",0.5,IF(G22="Implémenté sur la plupart des systèmes",0.75,IF(G22="Implémenté sur tous les systèmes",1,"INVALID")))))</f>
        <v>INVALID</v>
      </c>
      <c r="M22" s="9" t="str">
        <f t="shared" ref="M22:M27" si="1">IF(H22="Non automatisé",0,IF(H22="Automatisation partielle de la politique",0.25,IF(H22="Automatisé sur certains systèmes",0.5,IF(H22="Automatisé sur la plupart des systèmes",0.75,IF(H22="Automatisé sur tous les systèmes",1,"INVALID")))))</f>
        <v>INVALID</v>
      </c>
      <c r="N22" s="9" t="str">
        <f t="shared" ref="N22:N27" si="2">IF(I22="Non rapporté",0,IF(I22="Rapport partiel de la politique",0.25,IF(I22="Rapporté sur certains systèmes",0.5,IF(I22="Rapporté sur la plupart des systèmes",0.75,IF(I22="Rapporté sur tous systèmes",1,"INVALID")))))</f>
        <v>INVALID</v>
      </c>
      <c r="O22" s="45"/>
    </row>
    <row r="23" spans="1:15" ht="95.7" customHeight="1">
      <c r="A23" s="22" t="s">
        <v>105</v>
      </c>
      <c r="B23" s="23" t="s">
        <v>106</v>
      </c>
      <c r="C23" s="24" t="s">
        <v>67</v>
      </c>
      <c r="D23" s="24" t="s">
        <v>59</v>
      </c>
      <c r="E23" s="24" t="s">
        <v>107</v>
      </c>
      <c r="F23" s="25"/>
      <c r="G23" s="25"/>
      <c r="H23" s="25"/>
      <c r="I23" s="25"/>
      <c r="J23" s="34"/>
      <c r="K23" s="9" t="str">
        <f t="shared" ref="K23:K27" si="3">IF(F23="Aucune politique",0,IF(F23="Politique non formalisée",0.25,IF(F23="Politique partiellement formalisée",0.5,IF(F23="Politique formalisée",0.75,IF(F23="politique formalisée et approuvée",1,"INVALID")))))</f>
        <v>INVALID</v>
      </c>
      <c r="L23" s="9" t="str">
        <f t="shared" si="0"/>
        <v>INVALID</v>
      </c>
      <c r="M23" s="9" t="str">
        <f t="shared" si="1"/>
        <v>INVALID</v>
      </c>
      <c r="N23" s="9" t="str">
        <f t="shared" si="2"/>
        <v>INVALID</v>
      </c>
      <c r="O23" s="45"/>
    </row>
    <row r="24" spans="1:15" ht="79.2" customHeight="1">
      <c r="A24" s="22" t="s">
        <v>108</v>
      </c>
      <c r="B24" s="23" t="s">
        <v>109</v>
      </c>
      <c r="C24" s="24" t="s">
        <v>74</v>
      </c>
      <c r="D24" s="24" t="s">
        <v>75</v>
      </c>
      <c r="E24" s="24" t="s">
        <v>110</v>
      </c>
      <c r="F24" s="25"/>
      <c r="G24" s="25"/>
      <c r="H24" s="25"/>
      <c r="I24" s="25"/>
      <c r="J24" s="34"/>
      <c r="K24" s="9" t="str">
        <f t="shared" si="3"/>
        <v>INVALID</v>
      </c>
      <c r="L24" s="9" t="str">
        <f t="shared" si="0"/>
        <v>INVALID</v>
      </c>
      <c r="M24" s="9" t="str">
        <f t="shared" si="1"/>
        <v>INVALID</v>
      </c>
      <c r="N24" s="9" t="str">
        <f t="shared" si="2"/>
        <v>INVALID</v>
      </c>
      <c r="O24" s="45"/>
    </row>
    <row r="25" spans="1:15" ht="75.45" customHeight="1">
      <c r="A25" s="22" t="s">
        <v>111</v>
      </c>
      <c r="B25" s="23" t="s">
        <v>112</v>
      </c>
      <c r="C25" s="24" t="s">
        <v>113</v>
      </c>
      <c r="D25" s="24" t="s">
        <v>75</v>
      </c>
      <c r="E25" s="24" t="s">
        <v>114</v>
      </c>
      <c r="F25" s="25"/>
      <c r="G25" s="25"/>
      <c r="H25" s="25"/>
      <c r="I25" s="25"/>
      <c r="J25" s="34"/>
      <c r="K25" s="9" t="str">
        <f t="shared" si="3"/>
        <v>INVALID</v>
      </c>
      <c r="L25" s="9" t="str">
        <f t="shared" si="0"/>
        <v>INVALID</v>
      </c>
      <c r="M25" s="9" t="str">
        <f t="shared" si="1"/>
        <v>INVALID</v>
      </c>
      <c r="N25" s="9" t="str">
        <f t="shared" si="2"/>
        <v>INVALID</v>
      </c>
      <c r="O25" s="45"/>
    </row>
    <row r="26" spans="1:15" ht="127.5" customHeight="1">
      <c r="A26" s="22" t="s">
        <v>118</v>
      </c>
      <c r="B26" s="23" t="s">
        <v>119</v>
      </c>
      <c r="C26" s="24" t="s">
        <v>113</v>
      </c>
      <c r="D26" s="24" t="s">
        <v>75</v>
      </c>
      <c r="E26" s="24" t="s">
        <v>114</v>
      </c>
      <c r="F26" s="25"/>
      <c r="G26" s="25"/>
      <c r="H26" s="25"/>
      <c r="I26" s="25"/>
      <c r="J26" s="34"/>
      <c r="K26" s="9" t="str">
        <f t="shared" si="3"/>
        <v>INVALID</v>
      </c>
      <c r="L26" s="9" t="str">
        <f t="shared" si="0"/>
        <v>INVALID</v>
      </c>
      <c r="M26" s="9" t="str">
        <f t="shared" si="1"/>
        <v>INVALID</v>
      </c>
      <c r="N26" s="9" t="str">
        <f t="shared" si="2"/>
        <v>INVALID</v>
      </c>
      <c r="O26" s="45"/>
    </row>
    <row r="27" spans="1:15" ht="106.2" customHeight="1">
      <c r="A27" s="22" t="s">
        <v>120</v>
      </c>
      <c r="B27" s="23" t="s">
        <v>121</v>
      </c>
      <c r="C27" s="24" t="s">
        <v>113</v>
      </c>
      <c r="D27" s="24">
        <v>3</v>
      </c>
      <c r="E27" s="24" t="s">
        <v>122</v>
      </c>
      <c r="F27" s="25"/>
      <c r="G27" s="25"/>
      <c r="H27" s="25"/>
      <c r="I27" s="25"/>
      <c r="J27" s="34"/>
      <c r="K27" s="9" t="str">
        <f t="shared" si="3"/>
        <v>INVALID</v>
      </c>
      <c r="L27" s="9" t="str">
        <f t="shared" si="0"/>
        <v>INVALID</v>
      </c>
      <c r="M27" s="9" t="str">
        <f t="shared" si="1"/>
        <v>INVALID</v>
      </c>
      <c r="N27" s="9" t="str">
        <f t="shared" si="2"/>
        <v>INVALID</v>
      </c>
      <c r="O27" s="45"/>
    </row>
    <row r="28" spans="1:15" ht="78.45" customHeight="1"/>
    <row r="29" spans="1:15" hidden="1">
      <c r="E29" s="2" t="s">
        <v>86</v>
      </c>
      <c r="G29" s="10" t="e">
        <f>AVERAGE(K21:K27)</f>
        <v>#DIV/0!</v>
      </c>
      <c r="H29" s="10" t="e">
        <f>1-G29</f>
        <v>#DIV/0!</v>
      </c>
    </row>
    <row r="30" spans="1:15" ht="44.7" hidden="1" customHeight="1">
      <c r="E30" s="4" t="s">
        <v>87</v>
      </c>
      <c r="F30" s="4"/>
      <c r="G30" s="10" t="e">
        <f>AVERAGE(L21:L27)</f>
        <v>#DIV/0!</v>
      </c>
      <c r="H30" s="10" t="e">
        <f>1-G30</f>
        <v>#DIV/0!</v>
      </c>
    </row>
    <row r="31" spans="1:15" ht="40.5" hidden="1" customHeight="1">
      <c r="E31" s="4" t="s">
        <v>88</v>
      </c>
      <c r="F31" s="4"/>
      <c r="G31" s="10" t="e">
        <f>AVERAGE(M21:M27)</f>
        <v>#DIV/0!</v>
      </c>
      <c r="H31" s="10" t="e">
        <f>1-G31</f>
        <v>#DIV/0!</v>
      </c>
    </row>
    <row r="32" spans="1:15" ht="33" hidden="1" customHeight="1">
      <c r="E32" s="4" t="s">
        <v>89</v>
      </c>
      <c r="F32" s="4"/>
      <c r="G32" s="10" t="e">
        <f>AVERAGE(N21:N27)</f>
        <v>#DIV/0!</v>
      </c>
      <c r="H32" s="10" t="e">
        <f>1-G32</f>
        <v>#DIV/0!</v>
      </c>
    </row>
    <row r="33" spans="1:16" ht="29.7" hidden="1" customHeight="1">
      <c r="E33" s="4" t="s">
        <v>90</v>
      </c>
      <c r="F33" s="4"/>
      <c r="G33" s="10" t="e">
        <f>AVERAGE(G29:G32)</f>
        <v>#DIV/0!</v>
      </c>
      <c r="H33" s="10" t="e">
        <f>1-G33</f>
        <v>#DIV/0!</v>
      </c>
    </row>
    <row r="34" spans="1:16" ht="59.7" hidden="1" customHeight="1">
      <c r="E34" s="4" t="s">
        <v>91</v>
      </c>
      <c r="F34" s="4"/>
      <c r="G34" s="10" t="e">
        <f>AVERAGE(L21:L23)</f>
        <v>#DIV/0!</v>
      </c>
      <c r="H34" s="10" t="e">
        <f t="shared" ref="H34:H36" si="4">1-G34</f>
        <v>#DIV/0!</v>
      </c>
    </row>
    <row r="35" spans="1:16" ht="58.2" hidden="1" customHeight="1">
      <c r="E35" s="4" t="s">
        <v>92</v>
      </c>
      <c r="F35" s="4"/>
      <c r="G35" s="10" t="e">
        <f>AVERAGE(L21:L26)</f>
        <v>#DIV/0!</v>
      </c>
      <c r="H35" s="10" t="e">
        <f t="shared" si="4"/>
        <v>#DIV/0!</v>
      </c>
    </row>
    <row r="36" spans="1:16" ht="46.2" hidden="1" customHeight="1">
      <c r="E36" s="4" t="s">
        <v>93</v>
      </c>
      <c r="F36" s="4"/>
      <c r="G36" s="10" t="e">
        <f>AVERAGE(L21:L27)</f>
        <v>#DIV/0!</v>
      </c>
      <c r="H36" s="10" t="e">
        <f t="shared" si="4"/>
        <v>#DIV/0!</v>
      </c>
    </row>
    <row r="38" spans="1:16" ht="30" customHeight="1">
      <c r="A38" s="78"/>
      <c r="B38" s="78"/>
      <c r="C38" s="78"/>
      <c r="D38" s="78"/>
      <c r="E38" s="78"/>
      <c r="F38" s="78"/>
      <c r="G38" s="78"/>
      <c r="H38" s="78"/>
      <c r="I38" s="78"/>
      <c r="J38" s="78"/>
      <c r="K38" s="78"/>
      <c r="L38" s="78"/>
      <c r="M38" s="78"/>
      <c r="N38" s="78"/>
      <c r="O38" s="78"/>
      <c r="P38" s="78"/>
    </row>
  </sheetData>
  <mergeCells count="4">
    <mergeCell ref="A38:P38"/>
    <mergeCell ref="A1:I1"/>
    <mergeCell ref="C5:D5"/>
    <mergeCell ref="C7:D7"/>
  </mergeCells>
  <phoneticPr fontId="10" type="noConversion"/>
  <conditionalFormatting sqref="O21:O27">
    <cfRule type="containsText" dxfId="426" priority="1" operator="containsText" text="5">
      <formula>NOT(ISERROR(SEARCH("5",O21)))</formula>
    </cfRule>
    <cfRule type="containsText" dxfId="425" priority="2" operator="containsText" text="4">
      <formula>NOT(ISERROR(SEARCH("4",O21)))</formula>
    </cfRule>
    <cfRule type="containsText" dxfId="424" priority="3" operator="containsText" text="3">
      <formula>NOT(ISERROR(SEARCH("3",O21)))</formula>
    </cfRule>
    <cfRule type="containsText" dxfId="423" priority="4" operator="containsText" text="2">
      <formula>NOT(ISERROR(SEARCH("2",O21)))</formula>
    </cfRule>
    <cfRule type="containsText" dxfId="422" priority="5" operator="containsText" text="1">
      <formula>NOT(ISERROR(SEARCH("1",O21)))</formula>
    </cfRule>
    <cfRule type="containsText" dxfId="421" priority="6" operator="containsText" text="0">
      <formula>NOT(ISERROR(SEARCH("0",O21)))</formula>
    </cfRule>
  </conditionalFormatting>
  <dataValidations count="1">
    <dataValidation type="list" allowBlank="1" showInputMessage="1" showErrorMessage="1" sqref="O21:O27">
      <formula1>"0,1,2,3,4,5"</formula1>
    </dataValidation>
  </dataValidations>
  <pageMargins left="0.7" right="0.7" top="0.75" bottom="0.75" header="0.3" footer="0.3"/>
  <pageSetup scale="46" orientation="landscape" r:id="rId1"/>
  <ignoredErrors>
    <ignoredError sqref="D24:D26" numberStoredAsText="1"/>
  </ignoredErrors>
  <drawing r:id="rId2"/>
  <extLst>
    <ext xmlns:x14="http://schemas.microsoft.com/office/spreadsheetml/2009/9/main" uri="{78C0D931-6437-407d-A8EE-F0AAD7539E65}">
      <x14:conditionalFormattings>
        <x14:conditionalFormatting xmlns:xm="http://schemas.microsoft.com/office/excel/2006/main">
          <x14:cfRule type="cellIs" priority="52" operator="equal" id="{4F1922B7-F8D3-4ADC-A810-88823958090A}">
            <xm:f>Values!$A$8</xm:f>
            <x14:dxf>
              <fill>
                <patternFill>
                  <bgColor rgb="FF27AE60"/>
                </patternFill>
              </fill>
            </x14:dxf>
          </x14:cfRule>
          <x14:cfRule type="cellIs" priority="53" operator="equal" id="{20BF70AF-8954-4C2F-8F42-7AEBA0C4492F}">
            <xm:f>Values!$A$7</xm:f>
            <x14:dxf>
              <fill>
                <patternFill>
                  <bgColor rgb="FFF1C40F"/>
                </patternFill>
              </fill>
            </x14:dxf>
          </x14:cfRule>
          <x14:cfRule type="cellIs" priority="54" operator="equal" id="{9BA91E1E-92DA-4B32-A7A0-32C79C506A90}">
            <xm:f>Values!$A$6</xm:f>
            <x14:dxf>
              <fill>
                <patternFill>
                  <bgColor rgb="FFF39C12"/>
                </patternFill>
              </fill>
            </x14:dxf>
          </x14:cfRule>
          <x14:cfRule type="cellIs" priority="55" operator="equal" id="{96E94033-2D59-4FEA-AA24-6B597B9C5359}">
            <xm:f>Values!$A$5</xm:f>
            <x14:dxf>
              <fill>
                <patternFill>
                  <bgColor rgb="FFE67E22"/>
                </patternFill>
              </fill>
            </x14:dxf>
          </x14:cfRule>
          <x14:cfRule type="cellIs" priority="56" operator="equal" id="{E34518CD-8744-4EEF-BB4C-5E7C03D72BB6}">
            <xm:f>Values!$A$4</xm:f>
            <x14:dxf>
              <fill>
                <patternFill>
                  <bgColor rgb="FFE74C3C"/>
                </patternFill>
              </fill>
            </x14:dxf>
          </x14:cfRule>
          <xm:sqref>F21:F27</xm:sqref>
        </x14:conditionalFormatting>
        <x14:conditionalFormatting xmlns:xm="http://schemas.microsoft.com/office/excel/2006/main">
          <x14:cfRule type="cellIs" priority="37" operator="equal" id="{1D99339C-0B4C-4085-BAFA-5045D50883F9}">
            <xm:f>Values!$A$15</xm:f>
            <x14:dxf>
              <fill>
                <patternFill>
                  <bgColor rgb="FF27AE60"/>
                </patternFill>
              </fill>
            </x14:dxf>
          </x14:cfRule>
          <x14:cfRule type="cellIs" priority="48" operator="equal" id="{0C8BE411-B82E-4A05-9E78-BB7CA9D89DF0}">
            <xm:f>Values!$A$14</xm:f>
            <x14:dxf>
              <fill>
                <patternFill>
                  <bgColor rgb="FFF1C40F"/>
                </patternFill>
              </fill>
            </x14:dxf>
          </x14:cfRule>
          <x14:cfRule type="cellIs" priority="49" operator="equal" id="{6335D2EC-8D4D-4374-B014-A125FBE0EA33}">
            <xm:f>Values!$A$13</xm:f>
            <x14:dxf>
              <fill>
                <patternFill>
                  <bgColor rgb="FFF39C12"/>
                </patternFill>
              </fill>
            </x14:dxf>
          </x14:cfRule>
          <x14:cfRule type="cellIs" priority="50" operator="equal" id="{C3A2D05E-0886-475B-AA3C-BACAF0A292DC}">
            <xm:f>Values!$A$12</xm:f>
            <x14:dxf>
              <fill>
                <patternFill>
                  <bgColor rgb="FFE67E22"/>
                </patternFill>
              </fill>
            </x14:dxf>
          </x14:cfRule>
          <x14:cfRule type="cellIs" priority="51" operator="equal" id="{14C4813A-7016-47D0-852A-43B5DB7CDFB1}">
            <xm:f>Values!$A$11</xm:f>
            <x14:dxf>
              <fill>
                <patternFill>
                  <bgColor rgb="FFE74C3C"/>
                </patternFill>
              </fill>
            </x14:dxf>
          </x14:cfRule>
          <xm:sqref>G21:G27</xm:sqref>
        </x14:conditionalFormatting>
        <x14:conditionalFormatting xmlns:xm="http://schemas.microsoft.com/office/excel/2006/main">
          <x14:cfRule type="cellIs" priority="27" operator="equal" id="{FA8E13B7-F319-49B7-8B77-79C8E908EE78}">
            <xm:f>Values!$A$22</xm:f>
            <x14:dxf>
              <fill>
                <patternFill>
                  <bgColor rgb="FF27B060"/>
                </patternFill>
              </fill>
            </x14:dxf>
          </x14:cfRule>
          <x14:cfRule type="cellIs" priority="33" operator="equal" id="{37D5F683-6225-48C8-B1B7-A379C53FBBAC}">
            <xm:f>Values!$A$21</xm:f>
            <x14:dxf>
              <fill>
                <patternFill>
                  <bgColor rgb="FFF1C40F"/>
                </patternFill>
              </fill>
            </x14:dxf>
          </x14:cfRule>
          <x14:cfRule type="cellIs" priority="34" operator="equal" id="{6CB6F599-91E5-48BA-8A5B-A1CA505BEB00}">
            <xm:f>Values!$A$20</xm:f>
            <x14:dxf>
              <fill>
                <patternFill>
                  <bgColor rgb="FFF39C12"/>
                </patternFill>
              </fill>
            </x14:dxf>
          </x14:cfRule>
          <x14:cfRule type="cellIs" priority="35" operator="equal" id="{CE406ECB-9D1F-4512-BEC0-8D70C06BCDD1}">
            <xm:f>Values!$A$19</xm:f>
            <x14:dxf>
              <fill>
                <patternFill>
                  <bgColor rgb="FFE67E22"/>
                </patternFill>
              </fill>
            </x14:dxf>
          </x14:cfRule>
          <x14:cfRule type="cellIs" priority="36" operator="equal" id="{F1EC508B-0B7E-49B9-BA95-2932E70D1664}">
            <xm:f>Values!$A$18</xm:f>
            <x14:dxf>
              <fill>
                <patternFill>
                  <bgColor rgb="FFE74C3C"/>
                </patternFill>
              </fill>
            </x14:dxf>
          </x14:cfRule>
          <xm:sqref>H21:H27</xm:sqref>
        </x14:conditionalFormatting>
        <x14:conditionalFormatting xmlns:xm="http://schemas.microsoft.com/office/excel/2006/main">
          <x14:cfRule type="cellIs" priority="28" operator="equal" id="{032C2FE1-6593-4272-B679-30E7CC09D137}">
            <xm:f>Values!$A$29</xm:f>
            <x14:dxf>
              <fill>
                <patternFill>
                  <bgColor rgb="FF27AE60"/>
                </patternFill>
              </fill>
            </x14:dxf>
          </x14:cfRule>
          <x14:cfRule type="cellIs" priority="29" operator="equal" id="{485133AC-E1D0-4A4B-A00B-6A05A0D0144F}">
            <xm:f>Values!$A$28</xm:f>
            <x14:dxf>
              <fill>
                <patternFill>
                  <bgColor rgb="FFF1C40F"/>
                </patternFill>
              </fill>
            </x14:dxf>
          </x14:cfRule>
          <x14:cfRule type="cellIs" priority="30" operator="equal" id="{7EDE78AC-6B47-409F-9309-5B41C890FF44}">
            <xm:f>Values!$A$27</xm:f>
            <x14:dxf>
              <fill>
                <patternFill>
                  <bgColor rgb="FFF39C12"/>
                </patternFill>
              </fill>
            </x14:dxf>
          </x14:cfRule>
          <x14:cfRule type="cellIs" priority="31" operator="equal" id="{4AAE0238-FD88-409D-BB56-542ABF450D3A}">
            <xm:f>Values!$A$26</xm:f>
            <x14:dxf>
              <fill>
                <patternFill>
                  <bgColor rgb="FFE67E22"/>
                </patternFill>
              </fill>
            </x14:dxf>
          </x14:cfRule>
          <x14:cfRule type="cellIs" priority="32" operator="equal" id="{0D4BE60A-59A1-447F-838D-9FBB406F18D7}">
            <xm:f>Values!$A$25</xm:f>
            <x14:dxf>
              <fill>
                <patternFill>
                  <bgColor rgb="FFE74C3C"/>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5"/>
  <sheetViews>
    <sheetView topLeftCell="A29" zoomScale="85" zoomScaleNormal="85" workbookViewId="0">
      <selection activeCell="O21" sqref="O21"/>
    </sheetView>
  </sheetViews>
  <sheetFormatPr baseColWidth="10" defaultColWidth="8.6640625" defaultRowHeight="14.4"/>
  <cols>
    <col min="2" max="2" width="71.33203125" customWidth="1"/>
    <col min="3" max="3" width="14.6640625" style="3" customWidth="1"/>
    <col min="4" max="4" width="20.33203125" style="3" customWidth="1"/>
    <col min="5" max="5" width="37.44140625" bestFit="1" customWidth="1"/>
    <col min="6" max="6" width="20.6640625" bestFit="1" customWidth="1"/>
    <col min="7" max="7" width="26.6640625" bestFit="1" customWidth="1"/>
    <col min="8" max="8" width="25" bestFit="1" customWidth="1"/>
    <col min="9" max="9" width="26.5546875" bestFit="1" customWidth="1"/>
    <col min="10" max="10" width="25.88671875" bestFit="1" customWidth="1"/>
    <col min="11" max="11" width="16" hidden="1" customWidth="1"/>
    <col min="12" max="12" width="22" hidden="1" customWidth="1"/>
    <col min="13" max="13" width="27" hidden="1" customWidth="1"/>
    <col min="14" max="14" width="23.6640625" hidden="1" customWidth="1"/>
    <col min="15" max="15" width="18.33203125" bestFit="1" customWidth="1"/>
  </cols>
  <sheetData>
    <row r="1" spans="1:25" ht="59.7" customHeight="1">
      <c r="A1" s="77" t="s">
        <v>123</v>
      </c>
      <c r="B1" s="77"/>
      <c r="C1" s="77"/>
      <c r="D1" s="77"/>
      <c r="E1" s="77"/>
      <c r="F1" s="77"/>
      <c r="G1" s="77"/>
      <c r="H1" s="77"/>
      <c r="I1" s="77"/>
      <c r="Y1" s="14" t="e">
        <f>AVERAGE(O21:O34)</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41"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row>
    <row r="21" spans="1:41" ht="139.94999999999999" customHeight="1">
      <c r="A21" s="22" t="s">
        <v>124</v>
      </c>
      <c r="B21" s="37" t="s">
        <v>125</v>
      </c>
      <c r="C21" s="24" t="s">
        <v>58</v>
      </c>
      <c r="D21" s="24" t="s">
        <v>59</v>
      </c>
      <c r="E21" s="24" t="s">
        <v>126</v>
      </c>
      <c r="F21" s="25"/>
      <c r="G21" s="25"/>
      <c r="H21" s="25"/>
      <c r="I21" s="25"/>
      <c r="J21" s="34"/>
      <c r="K21" s="9" t="str">
        <f t="shared" ref="K21:K34"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41" ht="96" customHeight="1">
      <c r="A22" s="22" t="s">
        <v>127</v>
      </c>
      <c r="B22" s="23" t="s">
        <v>128</v>
      </c>
      <c r="C22" s="24" t="s">
        <v>58</v>
      </c>
      <c r="D22" s="24" t="s">
        <v>59</v>
      </c>
      <c r="E22" s="24" t="s">
        <v>129</v>
      </c>
      <c r="F22" s="25"/>
      <c r="G22" s="25"/>
      <c r="H22" s="25"/>
      <c r="I22" s="25"/>
      <c r="J22" s="34"/>
      <c r="K22" s="9" t="str">
        <f t="shared" si="0"/>
        <v>INVALID</v>
      </c>
      <c r="L22" s="9" t="str">
        <f t="shared" ref="L22:L34" si="1">IF(G22="Non implémenté",0,IF(G22="Implémentation partielle de la politique",0.25,IF(G22="Implémenté sur certains systèmes",0.5,IF(G22="Implémenté sur la plupart des systèmes",0.75,IF(G22="Implémenté sur tous les systèmes",1,"INVALID")))))</f>
        <v>INVALID</v>
      </c>
      <c r="M22" s="9" t="str">
        <f t="shared" ref="M22:M34" si="2">IF(H22="Non automatisé",0,IF(H22="Automatisation partielle de la politique",0.25,IF(H22="Automatisé sur certains systèmes",0.5,IF(H22="Automatisé sur la plupart des systèmes",0.75,IF(H22="Automatisé sur tous les systèmes",1,"INVALID")))))</f>
        <v>INVALID</v>
      </c>
      <c r="N22" s="9" t="str">
        <f t="shared" ref="N22:N34" si="3">IF(I22="Non rapporté",0,IF(I22="Rapport partiel de la politique",0.25,IF(I22="Rapporté sur certains systèmes",0.5,IF(I22="Rapporté sur la plupart des systèmes",0.75,IF(I22="Rapporté sur tous systèmes",1,"INVALID")))))</f>
        <v>INVALID</v>
      </c>
      <c r="O22" s="45"/>
    </row>
    <row r="23" spans="1:41" ht="98.7" customHeight="1">
      <c r="A23" s="22" t="s">
        <v>130</v>
      </c>
      <c r="B23" s="23" t="s">
        <v>131</v>
      </c>
      <c r="C23" s="24" t="s">
        <v>113</v>
      </c>
      <c r="D23" s="24" t="s">
        <v>59</v>
      </c>
      <c r="E23" s="24" t="s">
        <v>132</v>
      </c>
      <c r="F23" s="25"/>
      <c r="G23" s="25"/>
      <c r="H23" s="25"/>
      <c r="I23" s="25"/>
      <c r="J23" s="48"/>
      <c r="K23" s="9" t="str">
        <f t="shared" si="0"/>
        <v>INVALID</v>
      </c>
      <c r="L23" s="9" t="str">
        <f t="shared" si="1"/>
        <v>INVALID</v>
      </c>
      <c r="M23" s="9" t="str">
        <f t="shared" si="2"/>
        <v>INVALID</v>
      </c>
      <c r="N23" s="9" t="str">
        <f t="shared" si="3"/>
        <v>INVALID</v>
      </c>
      <c r="O23" s="45"/>
    </row>
    <row r="24" spans="1:41" ht="82.2" customHeight="1">
      <c r="A24" s="22" t="s">
        <v>133</v>
      </c>
      <c r="B24" s="23" t="s">
        <v>134</v>
      </c>
      <c r="C24" s="24" t="s">
        <v>113</v>
      </c>
      <c r="D24" s="24" t="s">
        <v>59</v>
      </c>
      <c r="E24" s="24" t="s">
        <v>135</v>
      </c>
      <c r="F24" s="25"/>
      <c r="G24" s="25"/>
      <c r="H24" s="25"/>
      <c r="I24" s="25"/>
      <c r="J24" s="48"/>
      <c r="K24" s="9" t="str">
        <f t="shared" si="0"/>
        <v>INVALID</v>
      </c>
      <c r="L24" s="9" t="str">
        <f t="shared" si="1"/>
        <v>INVALID</v>
      </c>
      <c r="M24" s="9" t="str">
        <f t="shared" si="2"/>
        <v>INVALID</v>
      </c>
      <c r="N24" s="9" t="str">
        <f t="shared" si="3"/>
        <v>INVALID</v>
      </c>
      <c r="O24" s="45"/>
    </row>
    <row r="25" spans="1:41" ht="79.95" customHeight="1">
      <c r="A25" s="22" t="s">
        <v>137</v>
      </c>
      <c r="B25" s="23" t="s">
        <v>138</v>
      </c>
      <c r="C25" s="24" t="s">
        <v>113</v>
      </c>
      <c r="D25" s="24" t="s">
        <v>59</v>
      </c>
      <c r="E25" s="24" t="s">
        <v>139</v>
      </c>
      <c r="F25" s="25"/>
      <c r="G25" s="25"/>
      <c r="H25" s="25"/>
      <c r="I25" s="25"/>
      <c r="J25" s="34"/>
      <c r="K25" s="9" t="str">
        <f t="shared" si="0"/>
        <v>INVALID</v>
      </c>
      <c r="L25" s="9" t="str">
        <f t="shared" si="1"/>
        <v>INVALID</v>
      </c>
      <c r="M25" s="9" t="str">
        <f t="shared" si="2"/>
        <v>INVALID</v>
      </c>
      <c r="N25" s="9" t="str">
        <f t="shared" si="3"/>
        <v>INVALID</v>
      </c>
      <c r="O25" s="45"/>
    </row>
    <row r="26" spans="1:41" ht="66" customHeight="1">
      <c r="A26" s="22" t="s">
        <v>140</v>
      </c>
      <c r="B26" s="23" t="s">
        <v>141</v>
      </c>
      <c r="C26" s="24" t="s">
        <v>113</v>
      </c>
      <c r="D26" s="24" t="s">
        <v>59</v>
      </c>
      <c r="E26" s="24" t="s">
        <v>142</v>
      </c>
      <c r="F26" s="25"/>
      <c r="G26" s="25"/>
      <c r="H26" s="25"/>
      <c r="I26" s="25"/>
      <c r="J26" s="34"/>
      <c r="K26" s="9" t="str">
        <f t="shared" si="0"/>
        <v>INVALID</v>
      </c>
      <c r="L26" s="9" t="str">
        <f t="shared" si="1"/>
        <v>INVALID</v>
      </c>
      <c r="M26" s="9" t="str">
        <f t="shared" si="2"/>
        <v>INVALID</v>
      </c>
      <c r="N26" s="9" t="str">
        <f t="shared" si="3"/>
        <v>INVALID</v>
      </c>
      <c r="O26" s="45"/>
    </row>
    <row r="27" spans="1:41" ht="121.2" customHeight="1">
      <c r="A27" s="22" t="s">
        <v>143</v>
      </c>
      <c r="B27" s="23" t="s">
        <v>144</v>
      </c>
      <c r="C27" s="24" t="s">
        <v>58</v>
      </c>
      <c r="D27" s="24" t="s">
        <v>75</v>
      </c>
      <c r="E27" s="24" t="s">
        <v>145</v>
      </c>
      <c r="F27" s="25"/>
      <c r="G27" s="25"/>
      <c r="H27" s="25"/>
      <c r="I27" s="25"/>
      <c r="J27" s="34"/>
      <c r="K27" s="9" t="str">
        <f t="shared" si="0"/>
        <v>INVALID</v>
      </c>
      <c r="L27" s="9" t="str">
        <f t="shared" si="1"/>
        <v>INVALID</v>
      </c>
      <c r="M27" s="9" t="str">
        <f t="shared" si="2"/>
        <v>INVALID</v>
      </c>
      <c r="N27" s="9" t="str">
        <f t="shared" si="3"/>
        <v>INVALID</v>
      </c>
      <c r="O27" s="45"/>
    </row>
    <row r="28" spans="1:41" ht="111" customHeight="1">
      <c r="A28" s="22" t="s">
        <v>146</v>
      </c>
      <c r="B28" s="23" t="s">
        <v>147</v>
      </c>
      <c r="C28" s="24" t="s">
        <v>58</v>
      </c>
      <c r="D28" s="24" t="s">
        <v>75</v>
      </c>
      <c r="E28" s="24" t="s">
        <v>148</v>
      </c>
      <c r="F28" s="25"/>
      <c r="G28" s="25"/>
      <c r="H28" s="25"/>
      <c r="I28" s="25"/>
      <c r="J28" s="34"/>
      <c r="K28" s="9" t="str">
        <f t="shared" si="0"/>
        <v>INVALID</v>
      </c>
      <c r="L28" s="9" t="str">
        <f t="shared" si="1"/>
        <v>INVALID</v>
      </c>
      <c r="M28" s="9" t="str">
        <f t="shared" si="2"/>
        <v>INVALID</v>
      </c>
      <c r="N28" s="9" t="str">
        <f t="shared" si="3"/>
        <v>INVALID</v>
      </c>
      <c r="O28" s="45"/>
    </row>
    <row r="29" spans="1:41" ht="51" customHeight="1">
      <c r="A29" s="22" t="s">
        <v>149</v>
      </c>
      <c r="B29" s="23" t="s">
        <v>150</v>
      </c>
      <c r="C29" s="24" t="s">
        <v>113</v>
      </c>
      <c r="D29" s="24" t="s">
        <v>75</v>
      </c>
      <c r="E29" s="24" t="s">
        <v>151</v>
      </c>
      <c r="F29" s="25"/>
      <c r="G29" s="25"/>
      <c r="H29" s="25"/>
      <c r="I29" s="25"/>
      <c r="J29" s="34"/>
      <c r="K29" s="9" t="str">
        <f t="shared" si="0"/>
        <v>INVALID</v>
      </c>
      <c r="L29" s="9" t="str">
        <f t="shared" si="1"/>
        <v>INVALID</v>
      </c>
      <c r="M29" s="9" t="str">
        <f t="shared" si="2"/>
        <v>INVALID</v>
      </c>
      <c r="N29" s="9" t="str">
        <f t="shared" si="3"/>
        <v>INVALID</v>
      </c>
      <c r="O29" s="45"/>
    </row>
    <row r="30" spans="1:41" ht="61.5" customHeight="1">
      <c r="A30" s="22" t="s">
        <v>152</v>
      </c>
      <c r="B30" s="23" t="s">
        <v>153</v>
      </c>
      <c r="C30" s="24" t="s">
        <v>113</v>
      </c>
      <c r="D30" s="24" t="s">
        <v>75</v>
      </c>
      <c r="E30" s="24" t="s">
        <v>154</v>
      </c>
      <c r="F30" s="25"/>
      <c r="G30" s="25"/>
      <c r="H30" s="25"/>
      <c r="I30" s="25"/>
      <c r="J30" s="34"/>
      <c r="K30" s="9" t="str">
        <f t="shared" si="0"/>
        <v>INVALID</v>
      </c>
      <c r="L30" s="9" t="str">
        <f t="shared" si="1"/>
        <v>INVALID</v>
      </c>
      <c r="M30" s="9" t="str">
        <f t="shared" si="2"/>
        <v>INVALID</v>
      </c>
      <c r="N30" s="9" t="str">
        <f t="shared" si="3"/>
        <v>INVALID</v>
      </c>
      <c r="O30" s="45"/>
    </row>
    <row r="31" spans="1:41" ht="118.95" customHeight="1">
      <c r="A31" s="22" t="s">
        <v>155</v>
      </c>
      <c r="B31" s="37" t="s">
        <v>156</v>
      </c>
      <c r="C31" s="24" t="s">
        <v>113</v>
      </c>
      <c r="D31" s="24" t="s">
        <v>75</v>
      </c>
      <c r="E31" s="24" t="s">
        <v>157</v>
      </c>
      <c r="F31" s="25"/>
      <c r="G31" s="25"/>
      <c r="H31" s="25"/>
      <c r="I31" s="25"/>
      <c r="J31" s="38"/>
      <c r="K31" s="9" t="str">
        <f t="shared" si="0"/>
        <v>INVALID</v>
      </c>
      <c r="L31" s="9" t="str">
        <f t="shared" si="1"/>
        <v>INVALID</v>
      </c>
      <c r="M31" s="9" t="str">
        <f t="shared" si="2"/>
        <v>INVALID</v>
      </c>
      <c r="N31" s="9" t="str">
        <f t="shared" si="3"/>
        <v>INVALID</v>
      </c>
      <c r="O31" s="45"/>
    </row>
    <row r="32" spans="1:41" ht="73.95" customHeight="1">
      <c r="A32" s="22" t="s">
        <v>158</v>
      </c>
      <c r="B32" s="23" t="s">
        <v>159</v>
      </c>
      <c r="C32" s="24" t="s">
        <v>113</v>
      </c>
      <c r="D32" s="24" t="s">
        <v>75</v>
      </c>
      <c r="E32" s="24" t="s">
        <v>160</v>
      </c>
      <c r="F32" s="25"/>
      <c r="G32" s="25"/>
      <c r="H32" s="25"/>
      <c r="I32" s="25"/>
      <c r="J32" s="34"/>
      <c r="K32" s="9" t="str">
        <f t="shared" si="0"/>
        <v>INVALID</v>
      </c>
      <c r="L32" s="9" t="str">
        <f t="shared" si="1"/>
        <v>INVALID</v>
      </c>
      <c r="M32" s="9" t="str">
        <f t="shared" si="2"/>
        <v>INVALID</v>
      </c>
      <c r="N32" s="9" t="str">
        <f t="shared" si="3"/>
        <v>INVALID</v>
      </c>
      <c r="O32" s="45"/>
    </row>
    <row r="33" spans="1:16" ht="93.45" customHeight="1">
      <c r="A33" s="22" t="s">
        <v>161</v>
      </c>
      <c r="B33" s="23" t="s">
        <v>162</v>
      </c>
      <c r="C33" s="24" t="s">
        <v>113</v>
      </c>
      <c r="D33" s="24">
        <v>3</v>
      </c>
      <c r="E33" s="24" t="s">
        <v>163</v>
      </c>
      <c r="F33" s="25"/>
      <c r="G33" s="25"/>
      <c r="H33" s="25"/>
      <c r="I33" s="25"/>
      <c r="J33" s="34"/>
      <c r="K33" s="9" t="str">
        <f t="shared" si="0"/>
        <v>INVALID</v>
      </c>
      <c r="L33" s="9" t="str">
        <f t="shared" si="1"/>
        <v>INVALID</v>
      </c>
      <c r="M33" s="9" t="str">
        <f t="shared" si="2"/>
        <v>INVALID</v>
      </c>
      <c r="N33" s="9" t="str">
        <f t="shared" si="3"/>
        <v>INVALID</v>
      </c>
      <c r="O33" s="45"/>
    </row>
    <row r="34" spans="1:16" ht="46.2" customHeight="1">
      <c r="A34" s="22" t="s">
        <v>164</v>
      </c>
      <c r="B34" s="23" t="s">
        <v>165</v>
      </c>
      <c r="C34" s="24" t="s">
        <v>74</v>
      </c>
      <c r="D34" s="24">
        <v>3</v>
      </c>
      <c r="E34" s="24" t="s">
        <v>166</v>
      </c>
      <c r="F34" s="25"/>
      <c r="G34" s="25"/>
      <c r="H34" s="25"/>
      <c r="I34" s="25"/>
      <c r="J34" s="34"/>
      <c r="K34" s="9" t="str">
        <f t="shared" si="0"/>
        <v>INVALID</v>
      </c>
      <c r="L34" s="9" t="str">
        <f t="shared" si="1"/>
        <v>INVALID</v>
      </c>
      <c r="M34" s="9" t="str">
        <f t="shared" si="2"/>
        <v>INVALID</v>
      </c>
      <c r="N34" s="9" t="str">
        <f t="shared" si="3"/>
        <v>INVALID</v>
      </c>
      <c r="O34" s="45"/>
    </row>
    <row r="35" spans="1:16">
      <c r="G35" s="5"/>
    </row>
    <row r="36" spans="1:16" hidden="1">
      <c r="E36" s="2" t="s">
        <v>86</v>
      </c>
      <c r="G36" s="10" t="e">
        <f>AVERAGE(K21:K34)</f>
        <v>#DIV/0!</v>
      </c>
      <c r="H36" s="10" t="e">
        <f>1-G36</f>
        <v>#DIV/0!</v>
      </c>
    </row>
    <row r="37" spans="1:16" hidden="1">
      <c r="E37" s="4" t="s">
        <v>87</v>
      </c>
      <c r="F37" s="4"/>
      <c r="G37" s="10" t="e">
        <f>AVERAGE(L21:L34)</f>
        <v>#DIV/0!</v>
      </c>
      <c r="H37" s="10" t="e">
        <f>1-G37</f>
        <v>#DIV/0!</v>
      </c>
    </row>
    <row r="38" spans="1:16" hidden="1">
      <c r="E38" s="4" t="s">
        <v>88</v>
      </c>
      <c r="F38" s="4"/>
      <c r="G38" s="10" t="e">
        <f>AVERAGE(M21:M34)</f>
        <v>#DIV/0!</v>
      </c>
      <c r="H38" s="10" t="e">
        <f>1-G38</f>
        <v>#DIV/0!</v>
      </c>
    </row>
    <row r="39" spans="1:16" hidden="1">
      <c r="E39" s="4" t="s">
        <v>89</v>
      </c>
      <c r="F39" s="4"/>
      <c r="G39" s="10" t="e">
        <f>AVERAGE(N21:N34)</f>
        <v>#DIV/0!</v>
      </c>
      <c r="H39" s="10" t="e">
        <f>1-G39</f>
        <v>#DIV/0!</v>
      </c>
    </row>
    <row r="40" spans="1:16" hidden="1">
      <c r="E40" s="4" t="s">
        <v>90</v>
      </c>
      <c r="F40" s="4"/>
      <c r="G40" s="10" t="e">
        <f>AVERAGE(G36:G39)</f>
        <v>#DIV/0!</v>
      </c>
      <c r="H40" s="10" t="e">
        <f>1-G40</f>
        <v>#DIV/0!</v>
      </c>
    </row>
    <row r="41" spans="1:16" hidden="1">
      <c r="E41" s="4" t="s">
        <v>91</v>
      </c>
      <c r="F41" s="4"/>
      <c r="G41" s="10" t="e">
        <f>AVERAGE(L21:L26)</f>
        <v>#DIV/0!</v>
      </c>
      <c r="H41" s="10" t="e">
        <f t="shared" ref="H41:H43" si="4">1-G41</f>
        <v>#DIV/0!</v>
      </c>
    </row>
    <row r="42" spans="1:16" hidden="1">
      <c r="E42" s="4" t="s">
        <v>92</v>
      </c>
      <c r="F42" s="4"/>
      <c r="G42" s="10" t="e">
        <f>AVERAGE(L21:L32)</f>
        <v>#DIV/0!</v>
      </c>
      <c r="H42" s="10" t="e">
        <f t="shared" si="4"/>
        <v>#DIV/0!</v>
      </c>
    </row>
    <row r="43" spans="1:16" hidden="1">
      <c r="E43" s="4" t="s">
        <v>93</v>
      </c>
      <c r="F43" s="4"/>
      <c r="G43" s="10" t="e">
        <f>AVERAGE(L21:L34)</f>
        <v>#DIV/0!</v>
      </c>
      <c r="H43" s="10" t="e">
        <f t="shared" si="4"/>
        <v>#DIV/0!</v>
      </c>
    </row>
    <row r="45" spans="1:16" ht="30" customHeight="1">
      <c r="A45" s="78"/>
      <c r="B45" s="78"/>
      <c r="C45" s="78"/>
      <c r="D45" s="78"/>
      <c r="E45" s="78"/>
      <c r="F45" s="78"/>
      <c r="G45" s="78"/>
      <c r="H45" s="78"/>
      <c r="I45" s="78"/>
      <c r="J45" s="78"/>
      <c r="K45" s="78"/>
      <c r="L45" s="78"/>
      <c r="M45" s="78"/>
      <c r="N45" s="78"/>
      <c r="O45" s="78"/>
      <c r="P45" s="78"/>
    </row>
  </sheetData>
  <mergeCells count="4">
    <mergeCell ref="A1:I1"/>
    <mergeCell ref="A45:P45"/>
    <mergeCell ref="C5:D5"/>
    <mergeCell ref="C7:D7"/>
  </mergeCells>
  <phoneticPr fontId="10" type="noConversion"/>
  <conditionalFormatting sqref="O21:O34">
    <cfRule type="containsText" dxfId="400" priority="1" operator="containsText" text="5">
      <formula>NOT(ISERROR(SEARCH("5",O21)))</formula>
    </cfRule>
    <cfRule type="containsText" dxfId="399" priority="2" operator="containsText" text="4">
      <formula>NOT(ISERROR(SEARCH("4",O21)))</formula>
    </cfRule>
    <cfRule type="containsText" dxfId="398" priority="3" operator="containsText" text="3">
      <formula>NOT(ISERROR(SEARCH("3",O21)))</formula>
    </cfRule>
    <cfRule type="containsText" dxfId="397" priority="4" operator="containsText" text="2">
      <formula>NOT(ISERROR(SEARCH("2",O21)))</formula>
    </cfRule>
    <cfRule type="containsText" dxfId="396" priority="5" operator="containsText" text="1">
      <formula>NOT(ISERROR(SEARCH("1",O21)))</formula>
    </cfRule>
    <cfRule type="containsText" dxfId="395" priority="6" operator="containsText" text="0">
      <formula>NOT(ISERROR(SEARCH("0",O21)))</formula>
    </cfRule>
  </conditionalFormatting>
  <dataValidations count="1">
    <dataValidation type="list" allowBlank="1" showInputMessage="1" showErrorMessage="1" sqref="O21:O34">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31D42315-2015-478A-AD1C-C036FFAF4556}">
            <xm:f>Values!$A$8</xm:f>
            <x14:dxf>
              <fill>
                <patternFill>
                  <bgColor rgb="FF27AE60"/>
                </patternFill>
              </fill>
            </x14:dxf>
          </x14:cfRule>
          <x14:cfRule type="cellIs" priority="23" operator="equal" id="{F016F540-1872-4FA5-A57A-21790FA344CA}">
            <xm:f>Values!$A$7</xm:f>
            <x14:dxf>
              <fill>
                <patternFill>
                  <bgColor rgb="FFF1C40F"/>
                </patternFill>
              </fill>
            </x14:dxf>
          </x14:cfRule>
          <x14:cfRule type="cellIs" priority="24" operator="equal" id="{E0260E36-50D9-4EEC-882E-AD8A1C098856}">
            <xm:f>Values!$A$6</xm:f>
            <x14:dxf>
              <fill>
                <patternFill>
                  <bgColor rgb="FFF39C12"/>
                </patternFill>
              </fill>
            </x14:dxf>
          </x14:cfRule>
          <x14:cfRule type="cellIs" priority="25" operator="equal" id="{53BE1AB3-BCBD-4AD0-8426-2D4AA501399D}">
            <xm:f>Values!$A$5</xm:f>
            <x14:dxf>
              <fill>
                <patternFill>
                  <bgColor rgb="FFE67E22"/>
                </patternFill>
              </fill>
            </x14:dxf>
          </x14:cfRule>
          <x14:cfRule type="cellIs" priority="26" operator="equal" id="{122CE6B9-EC25-4018-B3A8-2E6C275B0419}">
            <xm:f>Values!$A$4</xm:f>
            <x14:dxf>
              <fill>
                <patternFill>
                  <bgColor rgb="FFE74C3C"/>
                </patternFill>
              </fill>
            </x14:dxf>
          </x14:cfRule>
          <xm:sqref>F21:F34</xm:sqref>
        </x14:conditionalFormatting>
        <x14:conditionalFormatting xmlns:xm="http://schemas.microsoft.com/office/excel/2006/main">
          <x14:cfRule type="cellIs" priority="7" operator="equal" id="{8447843A-562B-4D74-8B2E-4FF59B188A82}">
            <xm:f>Values!$A$15</xm:f>
            <x14:dxf>
              <fill>
                <patternFill>
                  <bgColor rgb="FF27AE60"/>
                </patternFill>
              </fill>
            </x14:dxf>
          </x14:cfRule>
          <x14:cfRule type="cellIs" priority="18" operator="equal" id="{A3C9F439-0AED-45FE-93C9-5F67B3844F00}">
            <xm:f>Values!$A$14</xm:f>
            <x14:dxf>
              <fill>
                <patternFill>
                  <bgColor rgb="FFF1C40F"/>
                </patternFill>
              </fill>
            </x14:dxf>
          </x14:cfRule>
          <x14:cfRule type="cellIs" priority="19" operator="equal" id="{0073C660-A98E-43AB-BDFD-8AC9369A0430}">
            <xm:f>Values!$A$13</xm:f>
            <x14:dxf>
              <fill>
                <patternFill>
                  <bgColor rgb="FFF39C12"/>
                </patternFill>
              </fill>
            </x14:dxf>
          </x14:cfRule>
          <x14:cfRule type="cellIs" priority="20" operator="equal" id="{9FF7E206-8E69-4FBC-84BD-1A86E615B509}">
            <xm:f>Values!$A$12</xm:f>
            <x14:dxf>
              <fill>
                <patternFill>
                  <bgColor rgb="FFE67E22"/>
                </patternFill>
              </fill>
            </x14:dxf>
          </x14:cfRule>
          <x14:cfRule type="cellIs" priority="21" operator="equal" id="{659A228A-B30D-467B-8B7F-6061FB3A2AF7}">
            <xm:f>Values!$A$11</xm:f>
            <x14:dxf>
              <fill>
                <patternFill>
                  <bgColor rgb="FFE74C3C"/>
                </patternFill>
              </fill>
            </x14:dxf>
          </x14:cfRule>
          <xm:sqref>G21:G35</xm:sqref>
        </x14:conditionalFormatting>
        <x14:conditionalFormatting xmlns:xm="http://schemas.microsoft.com/office/excel/2006/main">
          <x14:cfRule type="cellIs" priority="8" operator="equal" id="{89A57B5E-A108-44C3-85E9-30A3FB19DE3D}">
            <xm:f>Values!$A$22</xm:f>
            <x14:dxf>
              <fill>
                <patternFill>
                  <bgColor rgb="FF27B060"/>
                </patternFill>
              </fill>
            </x14:dxf>
          </x14:cfRule>
          <x14:cfRule type="cellIs" priority="14" operator="equal" id="{7066376A-5487-47B8-97B7-357F4CA7F6AE}">
            <xm:f>Values!$A$21</xm:f>
            <x14:dxf>
              <fill>
                <patternFill>
                  <bgColor rgb="FFF1C40F"/>
                </patternFill>
              </fill>
            </x14:dxf>
          </x14:cfRule>
          <x14:cfRule type="cellIs" priority="15" operator="equal" id="{E5C3D9DA-3C6B-46C2-856C-0C55FEF299BC}">
            <xm:f>Values!$A$20</xm:f>
            <x14:dxf>
              <fill>
                <patternFill>
                  <bgColor rgb="FFF39C12"/>
                </patternFill>
              </fill>
            </x14:dxf>
          </x14:cfRule>
          <x14:cfRule type="cellIs" priority="16" operator="equal" id="{04FE9F88-1B33-405B-B9C5-E48D7ABC8686}">
            <xm:f>Values!$A$19</xm:f>
            <x14:dxf>
              <fill>
                <patternFill>
                  <bgColor rgb="FFE67E22"/>
                </patternFill>
              </fill>
            </x14:dxf>
          </x14:cfRule>
          <x14:cfRule type="cellIs" priority="17" operator="equal" id="{86F7DBF2-EF83-49A2-B923-1359B0F9087A}">
            <xm:f>Values!$A$18</xm:f>
            <x14:dxf>
              <fill>
                <patternFill>
                  <bgColor rgb="FFE74C3C"/>
                </patternFill>
              </fill>
            </x14:dxf>
          </x14:cfRule>
          <xm:sqref>H21:H34</xm:sqref>
        </x14:conditionalFormatting>
        <x14:conditionalFormatting xmlns:xm="http://schemas.microsoft.com/office/excel/2006/main">
          <x14:cfRule type="cellIs" priority="9" operator="equal" id="{585566E2-F63D-42D1-8778-02D585356FF3}">
            <xm:f>Values!$A$29</xm:f>
            <x14:dxf>
              <fill>
                <patternFill>
                  <bgColor rgb="FF27AE60"/>
                </patternFill>
              </fill>
            </x14:dxf>
          </x14:cfRule>
          <x14:cfRule type="cellIs" priority="10" operator="equal" id="{6262505D-6C12-49CF-A689-B8D40B137778}">
            <xm:f>Values!$A$28</xm:f>
            <x14:dxf>
              <fill>
                <patternFill>
                  <bgColor rgb="FFF1C40F"/>
                </patternFill>
              </fill>
            </x14:dxf>
          </x14:cfRule>
          <x14:cfRule type="cellIs" priority="11" operator="equal" id="{1CEE932B-5081-425A-94AE-48B00020C0B9}">
            <xm:f>Values!$A$27</xm:f>
            <x14:dxf>
              <fill>
                <patternFill>
                  <bgColor rgb="FFF39C12"/>
                </patternFill>
              </fill>
            </x14:dxf>
          </x14:cfRule>
          <x14:cfRule type="cellIs" priority="12" operator="equal" id="{9A5DB437-1E44-4C3D-B9AA-772242A465ED}">
            <xm:f>Values!$A$26</xm:f>
            <x14:dxf>
              <fill>
                <patternFill>
                  <bgColor rgb="FFE67E22"/>
                </patternFill>
              </fill>
            </x14:dxf>
          </x14:cfRule>
          <x14:cfRule type="cellIs" priority="13" operator="equal" id="{7CAC91F6-01C2-4949-98FD-06E94784DD37}">
            <xm:f>Values!$A$25</xm:f>
            <x14:dxf>
              <fill>
                <patternFill>
                  <bgColor rgb="FFE74C3C"/>
                </patternFill>
              </fill>
            </x14:dxf>
          </x14:cfRule>
          <xm:sqref>I21:I34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I21:I34</xm:sqref>
        </x14:dataValidation>
        <x14:dataValidation type="list" allowBlank="1" showInputMessage="1" showErrorMessage="1">
          <x14:formula1>
            <xm:f>Values!$A$18:$A$22</xm:f>
          </x14:formula1>
          <xm:sqref>H21:H34</xm:sqref>
        </x14:dataValidation>
        <x14:dataValidation type="list" allowBlank="1" showInputMessage="1" showErrorMessage="1">
          <x14:formula1>
            <xm:f>Values!$A$11:$A$15</xm:f>
          </x14:formula1>
          <xm:sqref>G21:G35</xm:sqref>
        </x14:dataValidation>
        <x14:dataValidation type="list" allowBlank="1" showInputMessage="1" showErrorMessage="1">
          <x14:formula1>
            <xm:f>Values!$A$4:$A$8</xm:f>
          </x14:formula1>
          <xm:sqref>F21:F34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Y43"/>
  <sheetViews>
    <sheetView zoomScale="85" zoomScaleNormal="85" workbookViewId="0">
      <selection activeCell="D21" sqref="D21"/>
    </sheetView>
  </sheetViews>
  <sheetFormatPr baseColWidth="10" defaultColWidth="8.6640625" defaultRowHeight="14.4"/>
  <cols>
    <col min="2" max="2" width="71.33203125" customWidth="1"/>
    <col min="3" max="3" width="14.6640625" style="3" customWidth="1"/>
    <col min="4" max="4" width="18.44140625" style="3" customWidth="1"/>
    <col min="5" max="5" width="34.6640625" bestFit="1" customWidth="1"/>
    <col min="6" max="6" width="20.6640625" bestFit="1" customWidth="1"/>
    <col min="7" max="7" width="26.6640625" bestFit="1" customWidth="1"/>
    <col min="8" max="8" width="25" bestFit="1" customWidth="1"/>
    <col min="9" max="9" width="26.5546875" bestFit="1" customWidth="1"/>
    <col min="10" max="10" width="26.33203125" bestFit="1" customWidth="1"/>
    <col min="11" max="11" width="7.88671875" hidden="1" customWidth="1"/>
    <col min="12" max="12" width="7.6640625" hidden="1" customWidth="1"/>
    <col min="13" max="13" width="12.109375" hidden="1" customWidth="1"/>
    <col min="14" max="14" width="7.88671875" hidden="1" customWidth="1"/>
    <col min="15" max="15" width="18.33203125" bestFit="1" customWidth="1"/>
  </cols>
  <sheetData>
    <row r="1" spans="1:25" ht="59.7" customHeight="1">
      <c r="A1" s="77" t="s">
        <v>167</v>
      </c>
      <c r="B1" s="77"/>
      <c r="C1" s="77"/>
      <c r="D1" s="77"/>
      <c r="E1" s="77"/>
      <c r="F1" s="77"/>
      <c r="G1" s="77"/>
      <c r="H1" s="77"/>
      <c r="I1" s="77"/>
      <c r="Y1" s="14" t="e">
        <f>AVERAGE(O21:O32)</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21"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row>
    <row r="21" spans="1:21" ht="136.94999999999999" customHeight="1">
      <c r="A21" s="22" t="s">
        <v>168</v>
      </c>
      <c r="B21" s="23" t="s">
        <v>169</v>
      </c>
      <c r="C21" s="24" t="s">
        <v>113</v>
      </c>
      <c r="D21" s="24" t="s">
        <v>59</v>
      </c>
      <c r="E21" s="24" t="s">
        <v>170</v>
      </c>
      <c r="F21" s="25"/>
      <c r="G21" s="25"/>
      <c r="H21" s="25"/>
      <c r="I21" s="25"/>
      <c r="J21" s="46"/>
      <c r="K21" s="9" t="str">
        <f t="shared" ref="K21:K32"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21" ht="95.7" customHeight="1">
      <c r="A22" s="22" t="s">
        <v>171</v>
      </c>
      <c r="B22" s="23" t="s">
        <v>172</v>
      </c>
      <c r="C22" s="24" t="s">
        <v>113</v>
      </c>
      <c r="D22" s="24" t="s">
        <v>59</v>
      </c>
      <c r="E22" s="24" t="s">
        <v>173</v>
      </c>
      <c r="F22" s="25"/>
      <c r="G22" s="25"/>
      <c r="H22" s="25"/>
      <c r="I22" s="25"/>
      <c r="J22" s="46"/>
      <c r="K22" s="9" t="str">
        <f t="shared" si="0"/>
        <v>INVALID</v>
      </c>
      <c r="L22" s="9" t="str">
        <f t="shared" ref="L22:L32" si="1">IF(G22="Non implémenté",0,IF(G22="Implémentation partielle de la politique",0.25,IF(G22="Implémenté sur certains systèmes",0.5,IF(G22="Implémenté sur la plupart des systèmes",0.75,IF(G22="Implémenté sur tous les systèmes",1,"INVALID")))))</f>
        <v>INVALID</v>
      </c>
      <c r="M22" s="9" t="str">
        <f t="shared" ref="M22:M32" si="2">IF(H22="Non automatisé",0,IF(H22="Automatisation partielle de la politique",0.25,IF(H22="Automatisé sur certains systèmes",0.5,IF(H22="Automatisé sur la plupart des systèmes",0.75,IF(H22="Automatisé sur tous les systèmes",1,"INVALID")))))</f>
        <v>INVALID</v>
      </c>
      <c r="N22" s="9" t="str">
        <f t="shared" ref="N22:N32" si="3">IF(I22="Non rapporté",0,IF(I22="Rapport partiel de la politique",0.25,IF(I22="Rapporté sur certains systèmes",0.5,IF(I22="Rapporté sur la plupart des systèmes",0.75,IF(I22="Rapporté sur tous systèmes",1,"INVALID")))))</f>
        <v>INVALID</v>
      </c>
      <c r="O22" s="45"/>
    </row>
    <row r="23" spans="1:21" ht="103.95" customHeight="1">
      <c r="A23" s="22" t="s">
        <v>174</v>
      </c>
      <c r="B23" s="23" t="s">
        <v>175</v>
      </c>
      <c r="C23" s="24" t="s">
        <v>113</v>
      </c>
      <c r="D23" s="24" t="s">
        <v>59</v>
      </c>
      <c r="E23" s="24" t="s">
        <v>176</v>
      </c>
      <c r="F23" s="25"/>
      <c r="G23" s="25"/>
      <c r="H23" s="25"/>
      <c r="I23" s="25"/>
      <c r="J23" s="46"/>
      <c r="K23" s="9" t="str">
        <f t="shared" si="0"/>
        <v>INVALID</v>
      </c>
      <c r="L23" s="9" t="str">
        <f t="shared" si="1"/>
        <v>INVALID</v>
      </c>
      <c r="M23" s="9" t="str">
        <f t="shared" si="2"/>
        <v>INVALID</v>
      </c>
      <c r="N23" s="9" t="str">
        <f t="shared" si="3"/>
        <v>INVALID</v>
      </c>
      <c r="O23" s="45"/>
    </row>
    <row r="24" spans="1:21" ht="74.7" customHeight="1">
      <c r="A24" s="22" t="s">
        <v>177</v>
      </c>
      <c r="B24" s="23" t="s">
        <v>178</v>
      </c>
      <c r="C24" s="24" t="s">
        <v>113</v>
      </c>
      <c r="D24" s="24" t="s">
        <v>59</v>
      </c>
      <c r="E24" s="24" t="s">
        <v>179</v>
      </c>
      <c r="F24" s="25"/>
      <c r="G24" s="25"/>
      <c r="H24" s="25"/>
      <c r="I24" s="25"/>
      <c r="J24" s="46"/>
      <c r="K24" s="9" t="str">
        <f t="shared" si="0"/>
        <v>INVALID</v>
      </c>
      <c r="L24" s="9" t="str">
        <f t="shared" si="1"/>
        <v>INVALID</v>
      </c>
      <c r="M24" s="9" t="str">
        <f t="shared" si="2"/>
        <v>INVALID</v>
      </c>
      <c r="N24" s="9" t="str">
        <f t="shared" si="3"/>
        <v>INVALID</v>
      </c>
      <c r="O24" s="45"/>
    </row>
    <row r="25" spans="1:21" ht="76.95" customHeight="1">
      <c r="A25" s="22" t="s">
        <v>180</v>
      </c>
      <c r="B25" s="23" t="s">
        <v>181</v>
      </c>
      <c r="C25" s="24" t="s">
        <v>113</v>
      </c>
      <c r="D25" s="24" t="s">
        <v>59</v>
      </c>
      <c r="E25" s="24" t="s">
        <v>182</v>
      </c>
      <c r="F25" s="25"/>
      <c r="G25" s="25"/>
      <c r="H25" s="25"/>
      <c r="I25" s="25"/>
      <c r="J25" s="26"/>
      <c r="K25" s="9" t="str">
        <f t="shared" si="0"/>
        <v>INVALID</v>
      </c>
      <c r="L25" s="9" t="str">
        <f t="shared" si="1"/>
        <v>INVALID</v>
      </c>
      <c r="M25" s="9" t="str">
        <f t="shared" si="2"/>
        <v>INVALID</v>
      </c>
      <c r="N25" s="9" t="str">
        <f t="shared" si="3"/>
        <v>INVALID</v>
      </c>
      <c r="O25" s="45"/>
    </row>
    <row r="26" spans="1:21" ht="145.94999999999999" customHeight="1">
      <c r="A26" s="22" t="s">
        <v>183</v>
      </c>
      <c r="B26" s="37" t="s">
        <v>184</v>
      </c>
      <c r="C26" s="24" t="s">
        <v>113</v>
      </c>
      <c r="D26" s="24" t="s">
        <v>59</v>
      </c>
      <c r="E26" s="24" t="s">
        <v>185</v>
      </c>
      <c r="F26" s="25"/>
      <c r="G26" s="25"/>
      <c r="H26" s="25"/>
      <c r="I26" s="25"/>
      <c r="J26" s="26"/>
      <c r="K26" s="9" t="str">
        <f t="shared" si="0"/>
        <v>INVALID</v>
      </c>
      <c r="L26" s="9" t="str">
        <f t="shared" si="1"/>
        <v>INVALID</v>
      </c>
      <c r="M26" s="9" t="str">
        <f t="shared" si="2"/>
        <v>INVALID</v>
      </c>
      <c r="N26" s="9" t="str">
        <f t="shared" si="3"/>
        <v>INVALID</v>
      </c>
      <c r="O26" s="45"/>
    </row>
    <row r="27" spans="1:21" ht="88.95" customHeight="1">
      <c r="A27" s="22" t="s">
        <v>186</v>
      </c>
      <c r="B27" s="23" t="s">
        <v>187</v>
      </c>
      <c r="C27" s="24" t="s">
        <v>113</v>
      </c>
      <c r="D27" s="24" t="s">
        <v>59</v>
      </c>
      <c r="E27" s="24" t="s">
        <v>188</v>
      </c>
      <c r="F27" s="25"/>
      <c r="G27" s="25"/>
      <c r="H27" s="25"/>
      <c r="I27" s="25"/>
      <c r="J27" s="26"/>
      <c r="K27" s="9" t="str">
        <f t="shared" si="0"/>
        <v>INVALID</v>
      </c>
      <c r="L27" s="9" t="str">
        <f t="shared" si="1"/>
        <v>INVALID</v>
      </c>
      <c r="M27" s="9" t="str">
        <f t="shared" si="2"/>
        <v>INVALID</v>
      </c>
      <c r="N27" s="9" t="str">
        <f t="shared" si="3"/>
        <v>INVALID</v>
      </c>
      <c r="O27" s="45"/>
    </row>
    <row r="28" spans="1:21" ht="63.45" customHeight="1">
      <c r="A28" s="22" t="s">
        <v>189</v>
      </c>
      <c r="B28" s="23" t="s">
        <v>190</v>
      </c>
      <c r="C28" s="24" t="s">
        <v>113</v>
      </c>
      <c r="D28" s="24" t="s">
        <v>75</v>
      </c>
      <c r="E28" s="24" t="s">
        <v>191</v>
      </c>
      <c r="F28" s="25"/>
      <c r="G28" s="25"/>
      <c r="H28" s="25"/>
      <c r="I28" s="25"/>
      <c r="J28" s="38"/>
      <c r="K28" s="9" t="str">
        <f t="shared" si="0"/>
        <v>INVALID</v>
      </c>
      <c r="L28" s="9" t="str">
        <f t="shared" si="1"/>
        <v>INVALID</v>
      </c>
      <c r="M28" s="9" t="str">
        <f t="shared" si="2"/>
        <v>INVALID</v>
      </c>
      <c r="N28" s="9" t="str">
        <f t="shared" si="3"/>
        <v>INVALID</v>
      </c>
      <c r="O28" s="45"/>
    </row>
    <row r="29" spans="1:21" ht="83.7" customHeight="1">
      <c r="A29" s="22" t="s">
        <v>192</v>
      </c>
      <c r="B29" s="23" t="s">
        <v>193</v>
      </c>
      <c r="C29" s="24" t="s">
        <v>113</v>
      </c>
      <c r="D29" s="24" t="s">
        <v>75</v>
      </c>
      <c r="E29" s="24" t="s">
        <v>194</v>
      </c>
      <c r="F29" s="25"/>
      <c r="G29" s="25"/>
      <c r="H29" s="25"/>
      <c r="I29" s="25"/>
      <c r="J29" s="38"/>
      <c r="K29" s="9" t="str">
        <f t="shared" si="0"/>
        <v>INVALID</v>
      </c>
      <c r="L29" s="9" t="str">
        <f t="shared" si="1"/>
        <v>INVALID</v>
      </c>
      <c r="M29" s="9" t="str">
        <f t="shared" si="2"/>
        <v>INVALID</v>
      </c>
      <c r="N29" s="9" t="str">
        <f t="shared" si="3"/>
        <v>INVALID</v>
      </c>
      <c r="O29" s="45"/>
    </row>
    <row r="30" spans="1:21" ht="127.2" customHeight="1">
      <c r="A30" s="22" t="s">
        <v>195</v>
      </c>
      <c r="B30" s="23" t="s">
        <v>196</v>
      </c>
      <c r="C30" s="24" t="s">
        <v>67</v>
      </c>
      <c r="D30" s="24" t="s">
        <v>75</v>
      </c>
      <c r="E30" s="24" t="s">
        <v>197</v>
      </c>
      <c r="F30" s="25"/>
      <c r="G30" s="25"/>
      <c r="H30" s="25"/>
      <c r="I30" s="25"/>
      <c r="J30" s="26"/>
      <c r="K30" s="9" t="str">
        <f t="shared" si="0"/>
        <v>INVALID</v>
      </c>
      <c r="L30" s="9" t="str">
        <f t="shared" si="1"/>
        <v>INVALID</v>
      </c>
      <c r="M30" s="9" t="str">
        <f t="shared" si="2"/>
        <v>INVALID</v>
      </c>
      <c r="N30" s="9" t="str">
        <f t="shared" si="3"/>
        <v>INVALID</v>
      </c>
      <c r="O30" s="45"/>
    </row>
    <row r="31" spans="1:21" ht="85.2" customHeight="1">
      <c r="A31" s="22" t="s">
        <v>198</v>
      </c>
      <c r="B31" s="23" t="s">
        <v>199</v>
      </c>
      <c r="C31" s="24" t="s">
        <v>113</v>
      </c>
      <c r="D31" s="24" t="s">
        <v>75</v>
      </c>
      <c r="E31" s="24" t="s">
        <v>200</v>
      </c>
      <c r="F31" s="25"/>
      <c r="G31" s="25"/>
      <c r="H31" s="25"/>
      <c r="I31" s="25"/>
      <c r="J31" s="38"/>
      <c r="K31" s="9" t="str">
        <f t="shared" si="0"/>
        <v>INVALID</v>
      </c>
      <c r="L31" s="9" t="str">
        <f t="shared" si="1"/>
        <v>INVALID</v>
      </c>
      <c r="M31" s="9" t="str">
        <f t="shared" si="2"/>
        <v>INVALID</v>
      </c>
      <c r="N31" s="9" t="str">
        <f t="shared" si="3"/>
        <v>INVALID</v>
      </c>
      <c r="O31" s="45"/>
    </row>
    <row r="32" spans="1:21" ht="100.95" customHeight="1">
      <c r="A32" s="22" t="s">
        <v>201</v>
      </c>
      <c r="B32" s="23" t="s">
        <v>202</v>
      </c>
      <c r="C32" s="24" t="s">
        <v>113</v>
      </c>
      <c r="D32" s="24">
        <v>3</v>
      </c>
      <c r="E32" s="24" t="s">
        <v>203</v>
      </c>
      <c r="F32" s="25"/>
      <c r="G32" s="25"/>
      <c r="H32" s="25"/>
      <c r="I32" s="25"/>
      <c r="J32" s="26"/>
      <c r="K32" s="9" t="str">
        <f t="shared" si="0"/>
        <v>INVALID</v>
      </c>
      <c r="L32" s="9" t="str">
        <f t="shared" si="1"/>
        <v>INVALID</v>
      </c>
      <c r="M32" s="9" t="str">
        <f t="shared" si="2"/>
        <v>INVALID</v>
      </c>
      <c r="N32" s="9" t="str">
        <f t="shared" si="3"/>
        <v>INVALID</v>
      </c>
      <c r="O32" s="45"/>
    </row>
    <row r="33" spans="1:16" ht="61.95" customHeight="1">
      <c r="O33" s="42"/>
    </row>
    <row r="34" spans="1:16" ht="33.6" hidden="1">
      <c r="E34" s="2" t="s">
        <v>86</v>
      </c>
      <c r="G34" s="10" t="e">
        <f>AVERAGE(K21:K32)</f>
        <v>#DIV/0!</v>
      </c>
      <c r="H34" s="10" t="e">
        <f>1-G34</f>
        <v>#DIV/0!</v>
      </c>
      <c r="O34" s="41"/>
    </row>
    <row r="35" spans="1:16" ht="42.45" hidden="1" customHeight="1">
      <c r="E35" s="4" t="s">
        <v>87</v>
      </c>
      <c r="F35" s="4"/>
      <c r="G35" s="10" t="e">
        <f>AVERAGE(L21:L32)</f>
        <v>#DIV/0!</v>
      </c>
      <c r="H35" s="10" t="e">
        <f>1-G35</f>
        <v>#DIV/0!</v>
      </c>
    </row>
    <row r="36" spans="1:16" ht="52.5" hidden="1" customHeight="1">
      <c r="E36" s="4" t="s">
        <v>88</v>
      </c>
      <c r="F36" s="4"/>
      <c r="G36" s="10" t="e">
        <f>AVERAGE(M21:M32)</f>
        <v>#DIV/0!</v>
      </c>
      <c r="H36" s="10" t="e">
        <f>1-G36</f>
        <v>#DIV/0!</v>
      </c>
    </row>
    <row r="37" spans="1:16" ht="57.45" hidden="1" customHeight="1">
      <c r="E37" s="4" t="s">
        <v>89</v>
      </c>
      <c r="F37" s="4"/>
      <c r="G37" s="10" t="e">
        <f>AVERAGE(N21:N32)</f>
        <v>#DIV/0!</v>
      </c>
      <c r="H37" s="10" t="e">
        <f>1-G37</f>
        <v>#DIV/0!</v>
      </c>
    </row>
    <row r="38" spans="1:16" ht="73.95" hidden="1" customHeight="1">
      <c r="E38" s="4" t="s">
        <v>90</v>
      </c>
      <c r="F38" s="4"/>
      <c r="G38" s="10" t="e">
        <f>AVERAGE(G34:G37)</f>
        <v>#DIV/0!</v>
      </c>
      <c r="H38" s="10" t="e">
        <f>1-G38</f>
        <v>#DIV/0!</v>
      </c>
    </row>
    <row r="39" spans="1:16" ht="76.2" hidden="1" customHeight="1">
      <c r="E39" s="4" t="s">
        <v>91</v>
      </c>
      <c r="F39" s="4"/>
      <c r="G39" s="10" t="e">
        <f>AVERAGE(L21:L27)</f>
        <v>#DIV/0!</v>
      </c>
      <c r="H39" s="10" t="e">
        <f t="shared" ref="H39:H41" si="4">1-G39</f>
        <v>#DIV/0!</v>
      </c>
    </row>
    <row r="40" spans="1:16" ht="71.7" hidden="1" customHeight="1">
      <c r="E40" s="4" t="s">
        <v>92</v>
      </c>
      <c r="F40" s="4"/>
      <c r="G40" s="10" t="e">
        <f>AVERAGE(L21:L31)</f>
        <v>#DIV/0!</v>
      </c>
      <c r="H40" s="10" t="e">
        <f t="shared" si="4"/>
        <v>#DIV/0!</v>
      </c>
    </row>
    <row r="41" spans="1:16" ht="70.5" hidden="1" customHeight="1">
      <c r="E41" s="4" t="s">
        <v>93</v>
      </c>
      <c r="F41" s="4"/>
      <c r="G41" s="10" t="e">
        <f>AVERAGE(L21:L32)</f>
        <v>#DIV/0!</v>
      </c>
      <c r="H41" s="10" t="e">
        <f t="shared" si="4"/>
        <v>#DIV/0!</v>
      </c>
    </row>
    <row r="43" spans="1:16" ht="30" customHeight="1">
      <c r="A43" s="78"/>
      <c r="B43" s="78"/>
      <c r="C43" s="78"/>
      <c r="D43" s="78"/>
      <c r="E43" s="78"/>
      <c r="F43" s="78"/>
      <c r="G43" s="78"/>
      <c r="H43" s="78"/>
      <c r="I43" s="78"/>
      <c r="J43" s="78"/>
      <c r="K43" s="78"/>
      <c r="L43" s="78"/>
      <c r="M43" s="78"/>
      <c r="N43" s="78"/>
      <c r="O43" s="78"/>
      <c r="P43" s="78"/>
    </row>
  </sheetData>
  <mergeCells count="4">
    <mergeCell ref="A1:I1"/>
    <mergeCell ref="A43:P43"/>
    <mergeCell ref="C5:D5"/>
    <mergeCell ref="C7:D7"/>
  </mergeCells>
  <phoneticPr fontId="10" type="noConversion"/>
  <conditionalFormatting sqref="O21:O34">
    <cfRule type="containsText" dxfId="374" priority="1" operator="containsText" text="5">
      <formula>NOT(ISERROR(SEARCH("5",O21)))</formula>
    </cfRule>
    <cfRule type="containsText" dxfId="373" priority="2" operator="containsText" text="4">
      <formula>NOT(ISERROR(SEARCH("4",O21)))</formula>
    </cfRule>
    <cfRule type="containsText" dxfId="372" priority="3" operator="containsText" text="3">
      <formula>NOT(ISERROR(SEARCH("3",O21)))</formula>
    </cfRule>
    <cfRule type="containsText" dxfId="371" priority="4" operator="containsText" text="2">
      <formula>NOT(ISERROR(SEARCH("2",O21)))</formula>
    </cfRule>
    <cfRule type="containsText" dxfId="370" priority="5" operator="containsText" text="1">
      <formula>NOT(ISERROR(SEARCH("1",O21)))</formula>
    </cfRule>
    <cfRule type="containsText" dxfId="369" priority="6" operator="containsText" text="0">
      <formula>NOT(ISERROR(SEARCH("0",O21)))</formula>
    </cfRule>
  </conditionalFormatting>
  <dataValidations count="1">
    <dataValidation type="list" allowBlank="1" showInputMessage="1" showErrorMessage="1" sqref="O21:O32 O34">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66DD2E51-CD04-4387-9AC9-B74A16368C43}">
            <xm:f>Values!$A$8</xm:f>
            <x14:dxf>
              <fill>
                <patternFill>
                  <bgColor rgb="FF27AE60"/>
                </patternFill>
              </fill>
            </x14:dxf>
          </x14:cfRule>
          <x14:cfRule type="cellIs" priority="23" operator="equal" id="{98663F9D-1FBF-4F2C-8410-9E009A1B7EE9}">
            <xm:f>Values!$A$7</xm:f>
            <x14:dxf>
              <fill>
                <patternFill>
                  <bgColor rgb="FFF1C40F"/>
                </patternFill>
              </fill>
            </x14:dxf>
          </x14:cfRule>
          <x14:cfRule type="cellIs" priority="24" operator="equal" id="{2D92A3D5-3897-4FAD-892B-45EB329B7C48}">
            <xm:f>Values!$A$6</xm:f>
            <x14:dxf>
              <fill>
                <patternFill>
                  <bgColor rgb="FFF39C12"/>
                </patternFill>
              </fill>
            </x14:dxf>
          </x14:cfRule>
          <x14:cfRule type="cellIs" priority="25" operator="equal" id="{2D4347E5-9E97-4546-8432-351E4EB6545F}">
            <xm:f>Values!$A$5</xm:f>
            <x14:dxf>
              <fill>
                <patternFill>
                  <bgColor rgb="FFE67E22"/>
                </patternFill>
              </fill>
            </x14:dxf>
          </x14:cfRule>
          <x14:cfRule type="cellIs" priority="26" operator="equal" id="{34C82AA9-C117-4826-9C03-C6E4FAF8C34F}">
            <xm:f>Values!$A$4</xm:f>
            <x14:dxf>
              <fill>
                <patternFill>
                  <bgColor rgb="FFE74C3C"/>
                </patternFill>
              </fill>
            </x14:dxf>
          </x14:cfRule>
          <xm:sqref>F21:F32</xm:sqref>
        </x14:conditionalFormatting>
        <x14:conditionalFormatting xmlns:xm="http://schemas.microsoft.com/office/excel/2006/main">
          <x14:cfRule type="cellIs" priority="7" operator="equal" id="{7111E94F-09F1-4D09-A558-1288D85E3761}">
            <xm:f>Values!$A$15</xm:f>
            <x14:dxf>
              <fill>
                <patternFill>
                  <bgColor rgb="FF27AE60"/>
                </patternFill>
              </fill>
            </x14:dxf>
          </x14:cfRule>
          <x14:cfRule type="cellIs" priority="18" operator="equal" id="{F90F7EE6-124B-430A-A74B-8EBA928CEEFD}">
            <xm:f>Values!$A$14</xm:f>
            <x14:dxf>
              <fill>
                <patternFill>
                  <bgColor rgb="FFF1C40F"/>
                </patternFill>
              </fill>
            </x14:dxf>
          </x14:cfRule>
          <x14:cfRule type="cellIs" priority="19" operator="equal" id="{BE511477-37DE-4CF4-954E-799047A03572}">
            <xm:f>Values!$A$13</xm:f>
            <x14:dxf>
              <fill>
                <patternFill>
                  <bgColor rgb="FFF39C12"/>
                </patternFill>
              </fill>
            </x14:dxf>
          </x14:cfRule>
          <x14:cfRule type="cellIs" priority="20" operator="equal" id="{66D53AF4-8C1B-4DD6-A239-6F6F6364673E}">
            <xm:f>Values!$A$12</xm:f>
            <x14:dxf>
              <fill>
                <patternFill>
                  <bgColor rgb="FFE67E22"/>
                </patternFill>
              </fill>
            </x14:dxf>
          </x14:cfRule>
          <x14:cfRule type="cellIs" priority="21" operator="equal" id="{E6B97C3E-3F1C-4D08-9278-386D7F233022}">
            <xm:f>Values!$A$11</xm:f>
            <x14:dxf>
              <fill>
                <patternFill>
                  <bgColor rgb="FFE74C3C"/>
                </patternFill>
              </fill>
            </x14:dxf>
          </x14:cfRule>
          <xm:sqref>G21:G32</xm:sqref>
        </x14:conditionalFormatting>
        <x14:conditionalFormatting xmlns:xm="http://schemas.microsoft.com/office/excel/2006/main">
          <x14:cfRule type="cellIs" priority="8" operator="equal" id="{74E8A586-A968-4D1D-869C-DF22B855CDF7}">
            <xm:f>Values!$A$22</xm:f>
            <x14:dxf>
              <fill>
                <patternFill>
                  <bgColor rgb="FF27B060"/>
                </patternFill>
              </fill>
            </x14:dxf>
          </x14:cfRule>
          <x14:cfRule type="cellIs" priority="14" operator="equal" id="{6F948B10-15ED-493C-86FA-DCF9C7878861}">
            <xm:f>Values!$A$21</xm:f>
            <x14:dxf>
              <fill>
                <patternFill>
                  <bgColor rgb="FFF1C40F"/>
                </patternFill>
              </fill>
            </x14:dxf>
          </x14:cfRule>
          <x14:cfRule type="cellIs" priority="15" operator="equal" id="{E6778963-4C42-4104-BDD0-29A6952616F4}">
            <xm:f>Values!$A$20</xm:f>
            <x14:dxf>
              <fill>
                <patternFill>
                  <bgColor rgb="FFF39C12"/>
                </patternFill>
              </fill>
            </x14:dxf>
          </x14:cfRule>
          <x14:cfRule type="cellIs" priority="16" operator="equal" id="{6E365D1A-3383-46C3-B15D-AAAEB6ACC6E7}">
            <xm:f>Values!$A$19</xm:f>
            <x14:dxf>
              <fill>
                <patternFill>
                  <bgColor rgb="FFE67E22"/>
                </patternFill>
              </fill>
            </x14:dxf>
          </x14:cfRule>
          <x14:cfRule type="cellIs" priority="17" operator="equal" id="{3DEA4796-AA03-4628-B7F2-572AD847CB7E}">
            <xm:f>Values!$A$18</xm:f>
            <x14:dxf>
              <fill>
                <patternFill>
                  <bgColor rgb="FFE74C3C"/>
                </patternFill>
              </fill>
            </x14:dxf>
          </x14:cfRule>
          <xm:sqref>H21:H32</xm:sqref>
        </x14:conditionalFormatting>
        <x14:conditionalFormatting xmlns:xm="http://schemas.microsoft.com/office/excel/2006/main">
          <x14:cfRule type="cellIs" priority="9" operator="equal" id="{E360041E-E201-48E9-B94D-6A7AD9300BF5}">
            <xm:f>Values!$A$29</xm:f>
            <x14:dxf>
              <fill>
                <patternFill>
                  <bgColor rgb="FF27AE60"/>
                </patternFill>
              </fill>
            </x14:dxf>
          </x14:cfRule>
          <x14:cfRule type="cellIs" priority="10" operator="equal" id="{D3C570B5-A061-427D-8452-99CE377219AC}">
            <xm:f>Values!$A$28</xm:f>
            <x14:dxf>
              <fill>
                <patternFill>
                  <bgColor rgb="FFF1C40F"/>
                </patternFill>
              </fill>
            </x14:dxf>
          </x14:cfRule>
          <x14:cfRule type="cellIs" priority="11" operator="equal" id="{92FB35BB-BA2F-4626-A854-40E83CFDF696}">
            <xm:f>Values!$A$27</xm:f>
            <x14:dxf>
              <fill>
                <patternFill>
                  <bgColor rgb="FFF39C12"/>
                </patternFill>
              </fill>
            </x14:dxf>
          </x14:cfRule>
          <x14:cfRule type="cellIs" priority="12" operator="equal" id="{F3738EEC-2880-4479-ADD9-A4D82C4B64A6}">
            <xm:f>Values!$A$26</xm:f>
            <x14:dxf>
              <fill>
                <patternFill>
                  <bgColor rgb="FFE67E22"/>
                </patternFill>
              </fill>
            </x14:dxf>
          </x14:cfRule>
          <x14:cfRule type="cellIs" priority="13" operator="equal" id="{720EDB5D-55B1-4A7B-8574-888552EFE380}">
            <xm:f>Values!$A$25</xm:f>
            <x14:dxf>
              <fill>
                <patternFill>
                  <bgColor rgb="FFE74C3C"/>
                </patternFill>
              </fill>
            </x14:dxf>
          </x14:cfRule>
          <xm:sqref>I21:I32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I21:I32</xm:sqref>
        </x14:dataValidation>
        <x14:dataValidation type="list" allowBlank="1" showInputMessage="1" showErrorMessage="1">
          <x14:formula1>
            <xm:f>Values!$A$18:$A$22</xm:f>
          </x14:formula1>
          <xm:sqref>H21:H32</xm:sqref>
        </x14:dataValidation>
        <x14:dataValidation type="list" allowBlank="1" showInputMessage="1" showErrorMessage="1">
          <x14:formula1>
            <xm:f>Values!$A$11:$A$15</xm:f>
          </x14:formula1>
          <xm:sqref>G21:G32</xm:sqref>
        </x14:dataValidation>
        <x14:dataValidation type="list" allowBlank="1" showInputMessage="1" showErrorMessage="1">
          <x14:formula1>
            <xm:f>Values!$A$4:$A$8</xm:f>
          </x14:formula1>
          <xm:sqref>F21:F32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7"/>
  <sheetViews>
    <sheetView zoomScale="85" zoomScaleNormal="85" workbookViewId="0">
      <selection activeCell="O21" sqref="O21:O26"/>
    </sheetView>
  </sheetViews>
  <sheetFormatPr baseColWidth="10" defaultColWidth="8.6640625" defaultRowHeight="14.4"/>
  <cols>
    <col min="2" max="2" width="71.33203125" customWidth="1"/>
    <col min="3" max="3" width="14.6640625" style="3" customWidth="1"/>
    <col min="4" max="4" width="19.88671875" style="3" customWidth="1"/>
    <col min="5" max="5" width="34.6640625" bestFit="1" customWidth="1"/>
    <col min="6" max="6" width="20.6640625" bestFit="1" customWidth="1"/>
    <col min="7" max="7" width="26.6640625" bestFit="1" customWidth="1"/>
    <col min="8" max="8" width="25" bestFit="1" customWidth="1"/>
    <col min="9" max="9" width="26.5546875" bestFit="1" customWidth="1"/>
    <col min="10" max="10" width="25.33203125" bestFit="1" customWidth="1"/>
    <col min="11" max="11" width="12.109375" hidden="1" customWidth="1"/>
    <col min="12" max="12" width="14.33203125" hidden="1" customWidth="1"/>
    <col min="13" max="13" width="12" hidden="1" customWidth="1"/>
    <col min="14" max="14" width="9" hidden="1" customWidth="1"/>
    <col min="15" max="15" width="18.33203125" bestFit="1" customWidth="1"/>
  </cols>
  <sheetData>
    <row r="1" spans="1:25" ht="59.7" customHeight="1">
      <c r="A1" s="77" t="s">
        <v>204</v>
      </c>
      <c r="B1" s="77"/>
      <c r="C1" s="77"/>
      <c r="D1" s="77"/>
      <c r="E1" s="77"/>
      <c r="F1" s="77"/>
      <c r="G1" s="77"/>
      <c r="H1" s="77"/>
      <c r="I1" s="77"/>
      <c r="Y1" s="14" t="e">
        <f>AVERAGE(O21:O26)</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31"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row>
    <row r="21" spans="1:31" ht="118.5" customHeight="1">
      <c r="A21" s="22" t="s">
        <v>205</v>
      </c>
      <c r="B21" s="23" t="s">
        <v>206</v>
      </c>
      <c r="C21" s="24" t="s">
        <v>58</v>
      </c>
      <c r="D21" s="24" t="s">
        <v>59</v>
      </c>
      <c r="E21" s="24" t="s">
        <v>207</v>
      </c>
      <c r="F21" s="25"/>
      <c r="G21" s="25"/>
      <c r="H21" s="25"/>
      <c r="I21" s="25"/>
      <c r="J21" s="26"/>
      <c r="K21" s="9" t="str">
        <f t="shared" ref="K21:K26"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31" ht="99.45" customHeight="1">
      <c r="A22" s="22" t="s">
        <v>208</v>
      </c>
      <c r="B22" s="23" t="s">
        <v>209</v>
      </c>
      <c r="C22" s="24" t="s">
        <v>113</v>
      </c>
      <c r="D22" s="24" t="s">
        <v>59</v>
      </c>
      <c r="E22" s="24" t="s">
        <v>210</v>
      </c>
      <c r="F22" s="25"/>
      <c r="G22" s="25"/>
      <c r="H22" s="25"/>
      <c r="I22" s="25"/>
      <c r="J22" s="26"/>
      <c r="K22" s="9" t="str">
        <f t="shared" si="0"/>
        <v>INVALID</v>
      </c>
      <c r="L22" s="9" t="str">
        <f t="shared" ref="L22:L26" si="1">IF(G22="Non implémenté",0,IF(G22="Implémentation partielle de la politique",0.25,IF(G22="Implémenté sur certains systèmes",0.5,IF(G22="Implémenté sur la plupart des systèmes",0.75,IF(G22="Implémenté sur tous les systèmes",1,"INVALID")))))</f>
        <v>INVALID</v>
      </c>
      <c r="M22" s="9" t="str">
        <f t="shared" ref="M22:M26" si="2">IF(H22="Non automatisé",0,IF(H22="Automatisation partielle de la politique",0.25,IF(H22="Automatisé sur certains systèmes",0.5,IF(H22="Automatisé sur la plupart des systèmes",0.75,IF(H22="Automatisé sur tous les systèmes",1,"INVALID")))))</f>
        <v>INVALID</v>
      </c>
      <c r="N22" s="9" t="str">
        <f t="shared" ref="N22:N26" si="3">IF(I22="Non rapporté",0,IF(I22="Rapport partiel de la politique",0.25,IF(I22="Rapporté sur certains systèmes",0.5,IF(I22="Rapporté sur la plupart des systèmes",0.75,IF(I22="Rapporté sur tous systèmes",1,"INVALID")))))</f>
        <v>INVALID</v>
      </c>
      <c r="O22" s="45"/>
    </row>
    <row r="23" spans="1:31" ht="154.5" customHeight="1">
      <c r="A23" s="22" t="s">
        <v>212</v>
      </c>
      <c r="B23" s="23" t="s">
        <v>213</v>
      </c>
      <c r="C23" s="24" t="s">
        <v>67</v>
      </c>
      <c r="D23" s="24" t="s">
        <v>59</v>
      </c>
      <c r="E23" s="24" t="s">
        <v>214</v>
      </c>
      <c r="F23" s="25"/>
      <c r="G23" s="25"/>
      <c r="H23" s="25"/>
      <c r="I23" s="25"/>
      <c r="J23" s="38"/>
      <c r="K23" s="9" t="str">
        <f t="shared" si="0"/>
        <v>INVALID</v>
      </c>
      <c r="L23" s="9" t="str">
        <f t="shared" si="1"/>
        <v>INVALID</v>
      </c>
      <c r="M23" s="9" t="str">
        <f t="shared" si="2"/>
        <v>INVALID</v>
      </c>
      <c r="N23" s="9" t="str">
        <f t="shared" si="3"/>
        <v>INVALID</v>
      </c>
      <c r="O23" s="45"/>
    </row>
    <row r="24" spans="1:31" ht="87.45" customHeight="1">
      <c r="A24" s="22" t="s">
        <v>215</v>
      </c>
      <c r="B24" s="23" t="s">
        <v>216</v>
      </c>
      <c r="C24" s="24" t="s">
        <v>113</v>
      </c>
      <c r="D24" s="24" t="s">
        <v>59</v>
      </c>
      <c r="E24" s="24" t="s">
        <v>217</v>
      </c>
      <c r="F24" s="25"/>
      <c r="G24" s="25"/>
      <c r="H24" s="25"/>
      <c r="I24" s="25"/>
      <c r="J24" s="26"/>
      <c r="K24" s="9" t="str">
        <f t="shared" si="0"/>
        <v>INVALID</v>
      </c>
      <c r="L24" s="9" t="str">
        <f t="shared" si="1"/>
        <v>INVALID</v>
      </c>
      <c r="M24" s="9" t="str">
        <f t="shared" si="2"/>
        <v>INVALID</v>
      </c>
      <c r="N24" s="9" t="str">
        <f t="shared" si="3"/>
        <v>INVALID</v>
      </c>
      <c r="O24" s="50"/>
    </row>
    <row r="25" spans="1:31" ht="118.95" customHeight="1">
      <c r="A25" s="22" t="s">
        <v>218</v>
      </c>
      <c r="B25" s="23" t="s">
        <v>219</v>
      </c>
      <c r="C25" s="24" t="s">
        <v>58</v>
      </c>
      <c r="D25" s="24" t="s">
        <v>75</v>
      </c>
      <c r="E25" s="24" t="s">
        <v>220</v>
      </c>
      <c r="F25" s="25"/>
      <c r="G25" s="25"/>
      <c r="H25" s="25"/>
      <c r="I25" s="25"/>
      <c r="J25" s="26"/>
      <c r="K25" s="9" t="str">
        <f t="shared" si="0"/>
        <v>INVALID</v>
      </c>
      <c r="L25" s="9" t="str">
        <f t="shared" si="1"/>
        <v>INVALID</v>
      </c>
      <c r="M25" s="9" t="str">
        <f t="shared" si="2"/>
        <v>INVALID</v>
      </c>
      <c r="N25" s="9" t="str">
        <f t="shared" si="3"/>
        <v>INVALID</v>
      </c>
      <c r="O25" s="45"/>
    </row>
    <row r="26" spans="1:31" ht="46.95" customHeight="1">
      <c r="A26" s="22" t="s">
        <v>221</v>
      </c>
      <c r="B26" s="23" t="s">
        <v>222</v>
      </c>
      <c r="C26" s="24" t="s">
        <v>113</v>
      </c>
      <c r="D26" s="24" t="s">
        <v>75</v>
      </c>
      <c r="E26" s="24" t="s">
        <v>223</v>
      </c>
      <c r="F26" s="25"/>
      <c r="G26" s="25"/>
      <c r="H26" s="25"/>
      <c r="I26" s="25"/>
      <c r="J26" s="46"/>
      <c r="K26" s="9" t="str">
        <f t="shared" si="0"/>
        <v>INVALID</v>
      </c>
      <c r="L26" s="9" t="str">
        <f t="shared" si="1"/>
        <v>INVALID</v>
      </c>
      <c r="M26" s="9" t="str">
        <f t="shared" si="2"/>
        <v>INVALID</v>
      </c>
      <c r="N26" s="9" t="str">
        <f t="shared" si="3"/>
        <v>INVALID</v>
      </c>
      <c r="O26" s="45"/>
    </row>
    <row r="28" spans="1:31" hidden="1">
      <c r="E28" s="2" t="s">
        <v>86</v>
      </c>
      <c r="G28" s="10" t="e">
        <f>AVERAGE(K21:K26)</f>
        <v>#DIV/0!</v>
      </c>
      <c r="H28" s="10" t="e">
        <f>1-G28</f>
        <v>#DIV/0!</v>
      </c>
    </row>
    <row r="29" spans="1:31" hidden="1">
      <c r="E29" s="4" t="s">
        <v>87</v>
      </c>
      <c r="F29" s="4"/>
      <c r="G29" s="10" t="e">
        <f>AVERAGE(L21:L26)</f>
        <v>#DIV/0!</v>
      </c>
      <c r="H29" s="10" t="e">
        <f>1-G29</f>
        <v>#DIV/0!</v>
      </c>
    </row>
    <row r="30" spans="1:31" hidden="1">
      <c r="E30" s="4" t="s">
        <v>88</v>
      </c>
      <c r="F30" s="4"/>
      <c r="G30" s="10" t="e">
        <f>AVERAGE(M21:M26)</f>
        <v>#DIV/0!</v>
      </c>
      <c r="H30" s="10" t="e">
        <f>1-G30</f>
        <v>#DIV/0!</v>
      </c>
    </row>
    <row r="31" spans="1:31" hidden="1">
      <c r="E31" s="4" t="s">
        <v>89</v>
      </c>
      <c r="F31" s="4"/>
      <c r="G31" s="10" t="e">
        <f>AVERAGE(N21:N26)</f>
        <v>#DIV/0!</v>
      </c>
      <c r="H31" s="10" t="e">
        <f>1-G31</f>
        <v>#DIV/0!</v>
      </c>
    </row>
    <row r="32" spans="1:31" hidden="1">
      <c r="E32" s="4" t="s">
        <v>90</v>
      </c>
      <c r="F32" s="4"/>
      <c r="G32" s="10" t="e">
        <f>AVERAGE(G28:G31)</f>
        <v>#DIV/0!</v>
      </c>
      <c r="H32" s="10" t="e">
        <f>1-G32</f>
        <v>#DIV/0!</v>
      </c>
    </row>
    <row r="33" spans="1:16" hidden="1">
      <c r="E33" s="4" t="s">
        <v>91</v>
      </c>
      <c r="F33" s="4"/>
      <c r="G33" s="10" t="e">
        <f>AVERAGE(L21:L24)</f>
        <v>#DIV/0!</v>
      </c>
      <c r="H33" s="10" t="e">
        <f t="shared" ref="H33:H35" si="4">1-G33</f>
        <v>#DIV/0!</v>
      </c>
    </row>
    <row r="34" spans="1:16" hidden="1">
      <c r="E34" s="4" t="s">
        <v>92</v>
      </c>
      <c r="F34" s="4"/>
      <c r="G34" s="10" t="e">
        <f>AVERAGE(L21:L26)</f>
        <v>#DIV/0!</v>
      </c>
      <c r="H34" s="10" t="e">
        <f t="shared" si="4"/>
        <v>#DIV/0!</v>
      </c>
    </row>
    <row r="35" spans="1:16" hidden="1">
      <c r="E35" s="4" t="s">
        <v>93</v>
      </c>
      <c r="F35" s="4"/>
      <c r="G35" s="10" t="e">
        <f>AVERAGE(L21:L26)</f>
        <v>#DIV/0!</v>
      </c>
      <c r="H35" s="10" t="e">
        <f t="shared" si="4"/>
        <v>#DIV/0!</v>
      </c>
    </row>
    <row r="37" spans="1:16" ht="30" customHeight="1">
      <c r="A37" s="78"/>
      <c r="B37" s="78"/>
      <c r="C37" s="78"/>
      <c r="D37" s="78"/>
      <c r="E37" s="78"/>
      <c r="F37" s="78"/>
      <c r="G37" s="78"/>
      <c r="H37" s="78"/>
      <c r="I37" s="78"/>
      <c r="J37" s="78"/>
      <c r="K37" s="78"/>
      <c r="L37" s="78"/>
      <c r="M37" s="78"/>
      <c r="N37" s="78"/>
      <c r="O37" s="78"/>
      <c r="P37" s="78"/>
    </row>
  </sheetData>
  <mergeCells count="4">
    <mergeCell ref="A1:I1"/>
    <mergeCell ref="A37:P37"/>
    <mergeCell ref="C5:D5"/>
    <mergeCell ref="C7:D7"/>
  </mergeCells>
  <phoneticPr fontId="10" type="noConversion"/>
  <conditionalFormatting sqref="O21:O26">
    <cfRule type="containsText" dxfId="348" priority="1" operator="containsText" text="5">
      <formula>NOT(ISERROR(SEARCH("5",O21)))</formula>
    </cfRule>
    <cfRule type="containsText" dxfId="347" priority="2" operator="containsText" text="4">
      <formula>NOT(ISERROR(SEARCH("4",O21)))</formula>
    </cfRule>
    <cfRule type="containsText" dxfId="346" priority="3" operator="containsText" text="3">
      <formula>NOT(ISERROR(SEARCH("3",O21)))</formula>
    </cfRule>
    <cfRule type="containsText" dxfId="345" priority="4" operator="containsText" text="2">
      <formula>NOT(ISERROR(SEARCH("2",O21)))</formula>
    </cfRule>
    <cfRule type="containsText" dxfId="344" priority="5" operator="containsText" text="1">
      <formula>NOT(ISERROR(SEARCH("1",O21)))</formula>
    </cfRule>
    <cfRule type="containsText" dxfId="343" priority="6" operator="containsText" text="0">
      <formula>NOT(ISERROR(SEARCH("0",O21)))</formula>
    </cfRule>
  </conditionalFormatting>
  <dataValidations count="1">
    <dataValidation type="list" allowBlank="1" showInputMessage="1" showErrorMessage="1" sqref="O21:O26">
      <formula1>"0,1,2,3,4,5"</formula1>
    </dataValidation>
  </dataValidations>
  <pageMargins left="0.7" right="0.7" top="0.75" bottom="0.75" header="0.3" footer="0.3"/>
  <pageSetup scale="45"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E9226006-6A80-4AE7-8081-73756AAD72B7}">
            <xm:f>Values!$A$8</xm:f>
            <x14:dxf>
              <fill>
                <patternFill>
                  <bgColor rgb="FF27AE60"/>
                </patternFill>
              </fill>
            </x14:dxf>
          </x14:cfRule>
          <x14:cfRule type="cellIs" priority="23" operator="equal" id="{CD735BE2-D2A6-41EB-89CB-262850FD5637}">
            <xm:f>Values!$A$7</xm:f>
            <x14:dxf>
              <fill>
                <patternFill>
                  <bgColor rgb="FFF1C40F"/>
                </patternFill>
              </fill>
            </x14:dxf>
          </x14:cfRule>
          <x14:cfRule type="cellIs" priority="24" operator="equal" id="{1693BAF5-54A9-444C-8FD9-9C9B317D63E7}">
            <xm:f>Values!$A$6</xm:f>
            <x14:dxf>
              <fill>
                <patternFill>
                  <bgColor rgb="FFF39C12"/>
                </patternFill>
              </fill>
            </x14:dxf>
          </x14:cfRule>
          <x14:cfRule type="cellIs" priority="25" operator="equal" id="{9A88C181-249C-429A-96AB-37B0C39BE33C}">
            <xm:f>Values!$A$5</xm:f>
            <x14:dxf>
              <fill>
                <patternFill>
                  <bgColor rgb="FFE67E22"/>
                </patternFill>
              </fill>
            </x14:dxf>
          </x14:cfRule>
          <x14:cfRule type="cellIs" priority="26" operator="equal" id="{D4DC6C00-5867-4CC8-9D6F-E8C1D45B47DD}">
            <xm:f>Values!$A$4</xm:f>
            <x14:dxf>
              <fill>
                <patternFill>
                  <bgColor rgb="FFE74C3C"/>
                </patternFill>
              </fill>
            </x14:dxf>
          </x14:cfRule>
          <xm:sqref>F21:F26</xm:sqref>
        </x14:conditionalFormatting>
        <x14:conditionalFormatting xmlns:xm="http://schemas.microsoft.com/office/excel/2006/main">
          <x14:cfRule type="cellIs" priority="7" operator="equal" id="{0C5FE5F8-CF72-43A5-9BA6-983E1924BDB6}">
            <xm:f>Values!$A$15</xm:f>
            <x14:dxf>
              <fill>
                <patternFill>
                  <bgColor rgb="FF27AE60"/>
                </patternFill>
              </fill>
            </x14:dxf>
          </x14:cfRule>
          <x14:cfRule type="cellIs" priority="18" operator="equal" id="{53D3BD7B-567D-4AC8-B696-1FBDC0AF0CAC}">
            <xm:f>Values!$A$14</xm:f>
            <x14:dxf>
              <fill>
                <patternFill>
                  <bgColor rgb="FFF1C40F"/>
                </patternFill>
              </fill>
            </x14:dxf>
          </x14:cfRule>
          <x14:cfRule type="cellIs" priority="19" operator="equal" id="{942D93A1-FC25-41BF-9E2C-9D12E66FF8BC}">
            <xm:f>Values!$A$13</xm:f>
            <x14:dxf>
              <fill>
                <patternFill>
                  <bgColor rgb="FFF39C12"/>
                </patternFill>
              </fill>
            </x14:dxf>
          </x14:cfRule>
          <x14:cfRule type="cellIs" priority="20" operator="equal" id="{A533B561-D04F-4E5B-AD84-C19E0C23E096}">
            <xm:f>Values!$A$12</xm:f>
            <x14:dxf>
              <fill>
                <patternFill>
                  <bgColor rgb="FFE67E22"/>
                </patternFill>
              </fill>
            </x14:dxf>
          </x14:cfRule>
          <x14:cfRule type="cellIs" priority="21" operator="equal" id="{1BEC81F1-36AF-4D3C-87F7-6832A7187314}">
            <xm:f>Values!$A$11</xm:f>
            <x14:dxf>
              <fill>
                <patternFill>
                  <bgColor rgb="FFE74C3C"/>
                </patternFill>
              </fill>
            </x14:dxf>
          </x14:cfRule>
          <xm:sqref>G21:G26</xm:sqref>
        </x14:conditionalFormatting>
        <x14:conditionalFormatting xmlns:xm="http://schemas.microsoft.com/office/excel/2006/main">
          <x14:cfRule type="cellIs" priority="8" operator="equal" id="{9E997F33-6231-463D-BA39-EEE8FA341BCE}">
            <xm:f>Values!$A$22</xm:f>
            <x14:dxf>
              <fill>
                <patternFill>
                  <bgColor rgb="FF27B060"/>
                </patternFill>
              </fill>
            </x14:dxf>
          </x14:cfRule>
          <x14:cfRule type="cellIs" priority="14" operator="equal" id="{EF2AB2E0-3511-475C-A40D-6C9D925BCE7E}">
            <xm:f>Values!$A$21</xm:f>
            <x14:dxf>
              <fill>
                <patternFill>
                  <bgColor rgb="FFF1C40F"/>
                </patternFill>
              </fill>
            </x14:dxf>
          </x14:cfRule>
          <x14:cfRule type="cellIs" priority="15" operator="equal" id="{7041BF27-5DA0-4F17-83B2-F8EB388C78A5}">
            <xm:f>Values!$A$20</xm:f>
            <x14:dxf>
              <fill>
                <patternFill>
                  <bgColor rgb="FFF39C12"/>
                </patternFill>
              </fill>
            </x14:dxf>
          </x14:cfRule>
          <x14:cfRule type="cellIs" priority="16" operator="equal" id="{0652275E-6C07-4512-B0FA-E9D78F693F44}">
            <xm:f>Values!$A$19</xm:f>
            <x14:dxf>
              <fill>
                <patternFill>
                  <bgColor rgb="FFE67E22"/>
                </patternFill>
              </fill>
            </x14:dxf>
          </x14:cfRule>
          <x14:cfRule type="cellIs" priority="17" operator="equal" id="{9CD4090F-7C3A-4F7F-8367-D96C18C332E9}">
            <xm:f>Values!$A$18</xm:f>
            <x14:dxf>
              <fill>
                <patternFill>
                  <bgColor rgb="FFE74C3C"/>
                </patternFill>
              </fill>
            </x14:dxf>
          </x14:cfRule>
          <xm:sqref>H21:H26</xm:sqref>
        </x14:conditionalFormatting>
        <x14:conditionalFormatting xmlns:xm="http://schemas.microsoft.com/office/excel/2006/main">
          <x14:cfRule type="cellIs" priority="9" operator="equal" id="{40DD37F1-8867-4154-80BD-3873DE72C0EF}">
            <xm:f>Values!$A$29</xm:f>
            <x14:dxf>
              <fill>
                <patternFill>
                  <bgColor rgb="FF27AE60"/>
                </patternFill>
              </fill>
            </x14:dxf>
          </x14:cfRule>
          <x14:cfRule type="cellIs" priority="10" operator="equal" id="{32DB622D-539F-4333-BC95-08C104D3620B}">
            <xm:f>Values!$A$28</xm:f>
            <x14:dxf>
              <fill>
                <patternFill>
                  <bgColor rgb="FFF1C40F"/>
                </patternFill>
              </fill>
            </x14:dxf>
          </x14:cfRule>
          <x14:cfRule type="cellIs" priority="11" operator="equal" id="{6234FC09-944B-4E34-84A8-2FA4E9EEFF43}">
            <xm:f>Values!$A$27</xm:f>
            <x14:dxf>
              <fill>
                <patternFill>
                  <bgColor rgb="FFF39C12"/>
                </patternFill>
              </fill>
            </x14:dxf>
          </x14:cfRule>
          <x14:cfRule type="cellIs" priority="12" operator="equal" id="{381A35AB-52B2-44D7-9A2B-5B4011CEE1C0}">
            <xm:f>Values!$A$26</xm:f>
            <x14:dxf>
              <fill>
                <patternFill>
                  <bgColor rgb="FFE67E22"/>
                </patternFill>
              </fill>
            </x14:dxf>
          </x14:cfRule>
          <x14:cfRule type="cellIs" priority="13" operator="equal" id="{1B5BBF6E-6468-4C7A-A0BA-0D6E614C2850}">
            <xm:f>Values!$A$25</xm:f>
            <x14:dxf>
              <fill>
                <patternFill>
                  <bgColor rgb="FFE74C3C"/>
                </patternFill>
              </fill>
            </x14:dxf>
          </x14:cfRule>
          <xm:sqref>I21:I26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I21:I26</xm:sqref>
        </x14:dataValidation>
        <x14:dataValidation type="list" allowBlank="1" showInputMessage="1" showErrorMessage="1">
          <x14:formula1>
            <xm:f>Values!$A$18:$A$22</xm:f>
          </x14:formula1>
          <xm:sqref>H21:H26</xm:sqref>
        </x14:dataValidation>
        <x14:dataValidation type="list" allowBlank="1" showInputMessage="1" showErrorMessage="1">
          <x14:formula1>
            <xm:f>Values!$A$11:$A$15</xm:f>
          </x14:formula1>
          <xm:sqref>G21:G26</xm:sqref>
        </x14:dataValidation>
        <x14:dataValidation type="list" allowBlank="1" showInputMessage="1" showErrorMessage="1">
          <x14:formula1>
            <xm:f>Values!$A$4:$A$8</xm:f>
          </x14:formula1>
          <xm:sqref>F21:F26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9"/>
  <sheetViews>
    <sheetView zoomScale="70" zoomScaleNormal="70" workbookViewId="0">
      <selection activeCell="O21" sqref="O21:O28"/>
    </sheetView>
  </sheetViews>
  <sheetFormatPr baseColWidth="10" defaultColWidth="8.6640625" defaultRowHeight="14.4"/>
  <cols>
    <col min="2" max="2" width="71.33203125" customWidth="1"/>
    <col min="3" max="3" width="14.6640625" style="3" customWidth="1"/>
    <col min="4" max="4" width="19.6640625" style="3" customWidth="1"/>
    <col min="5" max="5" width="32" bestFit="1" customWidth="1"/>
    <col min="6" max="6" width="20.6640625" bestFit="1" customWidth="1"/>
    <col min="7" max="7" width="26.6640625" bestFit="1" customWidth="1"/>
    <col min="8" max="8" width="25" bestFit="1" customWidth="1"/>
    <col min="9" max="10" width="26.5546875" bestFit="1" customWidth="1"/>
    <col min="11" max="14" width="38.33203125" hidden="1" customWidth="1"/>
    <col min="15" max="15" width="23.44140625" bestFit="1" customWidth="1"/>
  </cols>
  <sheetData>
    <row r="1" spans="1:25" ht="59.7" customHeight="1">
      <c r="A1" s="77" t="s">
        <v>224</v>
      </c>
      <c r="B1" s="77"/>
      <c r="C1" s="77"/>
      <c r="D1" s="77"/>
      <c r="E1" s="77"/>
      <c r="F1" s="77"/>
      <c r="G1" s="77"/>
      <c r="H1" s="77"/>
      <c r="I1" s="77"/>
      <c r="Y1" s="14" t="e">
        <f>AVERAGE(O21:O28)</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37"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c r="AF20" s="11"/>
      <c r="AG20" s="11"/>
      <c r="AH20" s="11"/>
      <c r="AI20" s="11"/>
      <c r="AJ20" s="11"/>
      <c r="AK20" s="11"/>
    </row>
    <row r="21" spans="1:37" ht="64.2" customHeight="1">
      <c r="A21" s="22" t="s">
        <v>225</v>
      </c>
      <c r="B21" s="23" t="s">
        <v>226</v>
      </c>
      <c r="C21" s="24" t="s">
        <v>113</v>
      </c>
      <c r="D21" s="24" t="s">
        <v>59</v>
      </c>
      <c r="E21" s="24" t="s">
        <v>227</v>
      </c>
      <c r="F21" s="25"/>
      <c r="G21" s="25"/>
      <c r="H21" s="25"/>
      <c r="I21" s="25"/>
      <c r="J21" s="49"/>
      <c r="K21" s="9" t="str">
        <f t="shared" ref="K21:K28"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37" ht="103.5" customHeight="1">
      <c r="A22" s="22" t="s">
        <v>228</v>
      </c>
      <c r="B22" s="23" t="s">
        <v>229</v>
      </c>
      <c r="C22" s="24" t="s">
        <v>113</v>
      </c>
      <c r="D22" s="24" t="s">
        <v>59</v>
      </c>
      <c r="E22" s="24" t="s">
        <v>230</v>
      </c>
      <c r="F22" s="25"/>
      <c r="G22" s="25"/>
      <c r="H22" s="25"/>
      <c r="I22" s="25"/>
      <c r="J22" s="49"/>
      <c r="K22" s="9" t="str">
        <f t="shared" si="0"/>
        <v>INVALID</v>
      </c>
      <c r="L22" s="9" t="str">
        <f t="shared" ref="L22:L28" si="1">IF(G22="Non implémenté",0,IF(G22="Implémentation partielle de la politique",0.25,IF(G22="Implémenté sur certains systèmes",0.5,IF(G22="Implémenté sur la plupart des systèmes",0.75,IF(G22="Implémenté sur tous les systèmes",1,"INVALID")))))</f>
        <v>INVALID</v>
      </c>
      <c r="M22" s="9" t="str">
        <f t="shared" ref="M22:M28" si="2">IF(H22="Non automatisé",0,IF(H22="Automatisation partielle de la politique",0.25,IF(H22="Automatisé sur certains systèmes",0.5,IF(H22="Automatisé sur la plupart des systèmes",0.75,IF(H22="Automatisé sur tous les systèmes",1,"INVALID")))))</f>
        <v>INVALID</v>
      </c>
      <c r="N22" s="9" t="str">
        <f t="shared" ref="N22:N28" si="3">IF(I22="Non rapporté",0,IF(I22="Rapport partiel de la politique",0.25,IF(I22="Rapporté sur certains systèmes",0.5,IF(I22="Rapporté sur la plupart des systèmes",0.75,IF(I22="Rapporté sur tous systèmes",1,"INVALID")))))</f>
        <v>INVALID</v>
      </c>
      <c r="O22" s="45"/>
    </row>
    <row r="23" spans="1:37" ht="84" customHeight="1">
      <c r="A23" s="22" t="s">
        <v>231</v>
      </c>
      <c r="B23" s="23" t="s">
        <v>232</v>
      </c>
      <c r="C23" s="24" t="s">
        <v>113</v>
      </c>
      <c r="D23" s="24" t="s">
        <v>59</v>
      </c>
      <c r="E23" s="24" t="s">
        <v>233</v>
      </c>
      <c r="F23" s="25"/>
      <c r="G23" s="25"/>
      <c r="H23" s="25"/>
      <c r="I23" s="25"/>
      <c r="J23" s="49"/>
      <c r="K23" s="9" t="str">
        <f t="shared" si="0"/>
        <v>INVALID</v>
      </c>
      <c r="L23" s="9" t="str">
        <f t="shared" si="1"/>
        <v>INVALID</v>
      </c>
      <c r="M23" s="9" t="str">
        <f t="shared" si="2"/>
        <v>INVALID</v>
      </c>
      <c r="N23" s="9" t="str">
        <f t="shared" si="3"/>
        <v>INVALID</v>
      </c>
      <c r="O23" s="45"/>
    </row>
    <row r="24" spans="1:37" ht="55.2" customHeight="1">
      <c r="A24" s="22" t="s">
        <v>234</v>
      </c>
      <c r="B24" s="23" t="s">
        <v>235</v>
      </c>
      <c r="C24" s="24" t="s">
        <v>113</v>
      </c>
      <c r="D24" s="24" t="s">
        <v>59</v>
      </c>
      <c r="E24" s="24" t="s">
        <v>236</v>
      </c>
      <c r="F24" s="25"/>
      <c r="G24" s="25"/>
      <c r="H24" s="25"/>
      <c r="I24" s="25"/>
      <c r="J24" s="49"/>
      <c r="K24" s="9" t="str">
        <f t="shared" si="0"/>
        <v>INVALID</v>
      </c>
      <c r="L24" s="9" t="str">
        <f t="shared" si="1"/>
        <v>INVALID</v>
      </c>
      <c r="M24" s="9" t="str">
        <f t="shared" si="2"/>
        <v>INVALID</v>
      </c>
      <c r="N24" s="9" t="str">
        <f t="shared" si="3"/>
        <v>INVALID</v>
      </c>
      <c r="O24" s="45"/>
    </row>
    <row r="25" spans="1:37" ht="79.2" customHeight="1">
      <c r="A25" s="22" t="s">
        <v>237</v>
      </c>
      <c r="B25" s="23" t="s">
        <v>238</v>
      </c>
      <c r="C25" s="24" t="s">
        <v>113</v>
      </c>
      <c r="D25" s="24" t="s">
        <v>59</v>
      </c>
      <c r="E25" s="24" t="s">
        <v>239</v>
      </c>
      <c r="F25" s="25"/>
      <c r="G25" s="25"/>
      <c r="H25" s="25"/>
      <c r="I25" s="25"/>
      <c r="J25" s="49"/>
      <c r="K25" s="9" t="str">
        <f t="shared" si="0"/>
        <v>INVALID</v>
      </c>
      <c r="L25" s="9" t="str">
        <f t="shared" si="1"/>
        <v>INVALID</v>
      </c>
      <c r="M25" s="9" t="str">
        <f t="shared" si="2"/>
        <v>INVALID</v>
      </c>
      <c r="N25" s="9" t="str">
        <f t="shared" si="3"/>
        <v>INVALID</v>
      </c>
      <c r="O25" s="45"/>
    </row>
    <row r="26" spans="1:37" ht="90" customHeight="1">
      <c r="A26" s="22" t="s">
        <v>240</v>
      </c>
      <c r="B26" s="23" t="s">
        <v>241</v>
      </c>
      <c r="C26" s="24" t="s">
        <v>58</v>
      </c>
      <c r="D26" s="24" t="s">
        <v>75</v>
      </c>
      <c r="E26" s="24" t="s">
        <v>242</v>
      </c>
      <c r="F26" s="25"/>
      <c r="G26" s="25"/>
      <c r="H26" s="25"/>
      <c r="I26" s="25"/>
      <c r="J26" s="49"/>
      <c r="K26" s="9" t="str">
        <f t="shared" si="0"/>
        <v>INVALID</v>
      </c>
      <c r="L26" s="9" t="str">
        <f t="shared" si="1"/>
        <v>INVALID</v>
      </c>
      <c r="M26" s="9" t="str">
        <f t="shared" si="2"/>
        <v>INVALID</v>
      </c>
      <c r="N26" s="9" t="str">
        <f t="shared" si="3"/>
        <v>INVALID</v>
      </c>
      <c r="O26" s="45"/>
    </row>
    <row r="27" spans="1:37" ht="70.95" customHeight="1">
      <c r="A27" s="22" t="s">
        <v>243</v>
      </c>
      <c r="B27" s="23" t="s">
        <v>244</v>
      </c>
      <c r="C27" s="24" t="s">
        <v>113</v>
      </c>
      <c r="D27" s="24" t="s">
        <v>75</v>
      </c>
      <c r="E27" s="24" t="s">
        <v>245</v>
      </c>
      <c r="F27" s="25"/>
      <c r="G27" s="25"/>
      <c r="H27" s="25"/>
      <c r="I27" s="25"/>
      <c r="J27" s="62"/>
      <c r="K27" s="9" t="str">
        <f t="shared" si="0"/>
        <v>INVALID</v>
      </c>
      <c r="L27" s="9" t="str">
        <f t="shared" si="1"/>
        <v>INVALID</v>
      </c>
      <c r="M27" s="9" t="str">
        <f t="shared" si="2"/>
        <v>INVALID</v>
      </c>
      <c r="N27" s="9" t="str">
        <f t="shared" si="3"/>
        <v>INVALID</v>
      </c>
      <c r="O27" s="45"/>
    </row>
    <row r="28" spans="1:37" ht="106.2" customHeight="1">
      <c r="A28" s="22" t="s">
        <v>246</v>
      </c>
      <c r="B28" s="37" t="s">
        <v>247</v>
      </c>
      <c r="C28" s="24" t="s">
        <v>113</v>
      </c>
      <c r="D28" s="24">
        <v>3</v>
      </c>
      <c r="E28" s="24" t="s">
        <v>248</v>
      </c>
      <c r="F28" s="25"/>
      <c r="G28" s="25"/>
      <c r="H28" s="25"/>
      <c r="I28" s="25"/>
      <c r="J28" s="62"/>
      <c r="K28" s="9" t="str">
        <f t="shared" si="0"/>
        <v>INVALID</v>
      </c>
      <c r="L28" s="9" t="str">
        <f t="shared" si="1"/>
        <v>INVALID</v>
      </c>
      <c r="M28" s="9" t="str">
        <f t="shared" si="2"/>
        <v>INVALID</v>
      </c>
      <c r="N28" s="9" t="str">
        <f t="shared" si="3"/>
        <v>INVALID</v>
      </c>
      <c r="O28" s="45"/>
    </row>
    <row r="30" spans="1:37" hidden="1">
      <c r="E30" s="2" t="s">
        <v>86</v>
      </c>
      <c r="G30" s="10" t="e">
        <f>AVERAGE(K21:K28)</f>
        <v>#DIV/0!</v>
      </c>
      <c r="H30" s="10" t="e">
        <f>1-G30</f>
        <v>#DIV/0!</v>
      </c>
    </row>
    <row r="31" spans="1:37" hidden="1">
      <c r="E31" s="4" t="s">
        <v>87</v>
      </c>
      <c r="F31" s="4"/>
      <c r="G31" s="10" t="e">
        <f>AVERAGE(L21:L28)</f>
        <v>#DIV/0!</v>
      </c>
      <c r="H31" s="10" t="e">
        <f>1-G31</f>
        <v>#DIV/0!</v>
      </c>
    </row>
    <row r="32" spans="1:37" hidden="1">
      <c r="E32" s="4" t="s">
        <v>88</v>
      </c>
      <c r="F32" s="4"/>
      <c r="G32" s="10" t="e">
        <f>AVERAGE(M21:M28)</f>
        <v>#DIV/0!</v>
      </c>
      <c r="H32" s="10" t="e">
        <f>1-G32</f>
        <v>#DIV/0!</v>
      </c>
    </row>
    <row r="33" spans="1:16" hidden="1">
      <c r="E33" s="4" t="s">
        <v>89</v>
      </c>
      <c r="F33" s="4"/>
      <c r="G33" s="10" t="e">
        <f>AVERAGE(N21:N28)</f>
        <v>#DIV/0!</v>
      </c>
      <c r="H33" s="10" t="e">
        <f>1-G33</f>
        <v>#DIV/0!</v>
      </c>
    </row>
    <row r="34" spans="1:16" hidden="1">
      <c r="E34" s="4" t="s">
        <v>90</v>
      </c>
      <c r="F34" s="4"/>
      <c r="G34" s="10" t="e">
        <f>AVERAGE(G30:G33)</f>
        <v>#DIV/0!</v>
      </c>
      <c r="H34" s="10" t="e">
        <f>1-G34</f>
        <v>#DIV/0!</v>
      </c>
    </row>
    <row r="35" spans="1:16" hidden="1">
      <c r="E35" s="4" t="s">
        <v>91</v>
      </c>
      <c r="F35" s="4"/>
      <c r="G35" s="10" t="e">
        <f>AVERAGE(L21:L25)</f>
        <v>#DIV/0!</v>
      </c>
      <c r="H35" s="10" t="e">
        <f t="shared" ref="H35:H37" si="4">1-G35</f>
        <v>#DIV/0!</v>
      </c>
    </row>
    <row r="36" spans="1:16" hidden="1">
      <c r="E36" s="4" t="s">
        <v>92</v>
      </c>
      <c r="F36" s="4"/>
      <c r="G36" s="10" t="e">
        <f>AVERAGE(L21:L27)</f>
        <v>#DIV/0!</v>
      </c>
      <c r="H36" s="10" t="e">
        <f t="shared" si="4"/>
        <v>#DIV/0!</v>
      </c>
    </row>
    <row r="37" spans="1:16" hidden="1">
      <c r="E37" s="4" t="s">
        <v>93</v>
      </c>
      <c r="F37" s="4"/>
      <c r="G37" s="10" t="e">
        <f>AVERAGE(L21:L28)</f>
        <v>#DIV/0!</v>
      </c>
      <c r="H37" s="10" t="e">
        <f t="shared" si="4"/>
        <v>#DIV/0!</v>
      </c>
    </row>
    <row r="39" spans="1:16" ht="30" customHeight="1">
      <c r="A39" s="78"/>
      <c r="B39" s="78"/>
      <c r="C39" s="78"/>
      <c r="D39" s="78"/>
      <c r="E39" s="78"/>
      <c r="F39" s="78"/>
      <c r="G39" s="78"/>
      <c r="H39" s="78"/>
      <c r="I39" s="78"/>
      <c r="J39" s="78"/>
      <c r="K39" s="78"/>
      <c r="L39" s="78"/>
      <c r="M39" s="78"/>
      <c r="N39" s="78"/>
      <c r="O39" s="78"/>
      <c r="P39" s="78"/>
    </row>
  </sheetData>
  <mergeCells count="4">
    <mergeCell ref="A1:I1"/>
    <mergeCell ref="A39:P39"/>
    <mergeCell ref="C5:D5"/>
    <mergeCell ref="C7:D7"/>
  </mergeCells>
  <phoneticPr fontId="10" type="noConversion"/>
  <conditionalFormatting sqref="O21:O28">
    <cfRule type="containsText" dxfId="322" priority="1" operator="containsText" text="5">
      <formula>NOT(ISERROR(SEARCH("5",O21)))</formula>
    </cfRule>
    <cfRule type="containsText" dxfId="321" priority="2" operator="containsText" text="4">
      <formula>NOT(ISERROR(SEARCH("4",O21)))</formula>
    </cfRule>
    <cfRule type="containsText" dxfId="320" priority="3" operator="containsText" text="3">
      <formula>NOT(ISERROR(SEARCH("3",O21)))</formula>
    </cfRule>
    <cfRule type="containsText" dxfId="319" priority="4" operator="containsText" text="2">
      <formula>NOT(ISERROR(SEARCH("2",O21)))</formula>
    </cfRule>
    <cfRule type="containsText" dxfId="318" priority="5" operator="containsText" text="1">
      <formula>NOT(ISERROR(SEARCH("1",O21)))</formula>
    </cfRule>
    <cfRule type="containsText" dxfId="317" priority="6" operator="containsText" text="0">
      <formula>NOT(ISERROR(SEARCH("0",O21)))</formula>
    </cfRule>
  </conditionalFormatting>
  <dataValidations count="1">
    <dataValidation type="list" allowBlank="1" showInputMessage="1" showErrorMessage="1" sqref="O21:O28">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FC872247-8659-41A9-A707-0EBB1C94F149}">
            <xm:f>Values!$A$8</xm:f>
            <x14:dxf>
              <fill>
                <patternFill>
                  <bgColor rgb="FF27AE60"/>
                </patternFill>
              </fill>
            </x14:dxf>
          </x14:cfRule>
          <x14:cfRule type="cellIs" priority="23" operator="equal" id="{35D842DC-AF29-4A64-B370-A28F776A6FE2}">
            <xm:f>Values!$A$7</xm:f>
            <x14:dxf>
              <fill>
                <patternFill>
                  <bgColor rgb="FFF1C40F"/>
                </patternFill>
              </fill>
            </x14:dxf>
          </x14:cfRule>
          <x14:cfRule type="cellIs" priority="24" operator="equal" id="{2459F185-3715-4047-85DC-9D235B69316D}">
            <xm:f>Values!$A$6</xm:f>
            <x14:dxf>
              <fill>
                <patternFill>
                  <bgColor rgb="FFF39C12"/>
                </patternFill>
              </fill>
            </x14:dxf>
          </x14:cfRule>
          <x14:cfRule type="cellIs" priority="25" operator="equal" id="{6A4D1541-CE82-4EFB-AC63-609216228863}">
            <xm:f>Values!$A$5</xm:f>
            <x14:dxf>
              <fill>
                <patternFill>
                  <bgColor rgb="FFE67E22"/>
                </patternFill>
              </fill>
            </x14:dxf>
          </x14:cfRule>
          <x14:cfRule type="cellIs" priority="26" operator="equal" id="{8AE9CB7C-DCCE-48D5-9F69-09D1887C04B7}">
            <xm:f>Values!$A$4</xm:f>
            <x14:dxf>
              <fill>
                <patternFill>
                  <bgColor rgb="FFE74C3C"/>
                </patternFill>
              </fill>
            </x14:dxf>
          </x14:cfRule>
          <xm:sqref>F21:F28</xm:sqref>
        </x14:conditionalFormatting>
        <x14:conditionalFormatting xmlns:xm="http://schemas.microsoft.com/office/excel/2006/main">
          <x14:cfRule type="cellIs" priority="7" operator="equal" id="{64FD0196-2960-4D69-A4A1-89D1321DF594}">
            <xm:f>Values!$A$15</xm:f>
            <x14:dxf>
              <fill>
                <patternFill>
                  <bgColor rgb="FF27AE60"/>
                </patternFill>
              </fill>
            </x14:dxf>
          </x14:cfRule>
          <x14:cfRule type="cellIs" priority="18" operator="equal" id="{62E9E8B6-FBBA-42D3-A1F7-9B79FB0C1B42}">
            <xm:f>Values!$A$14</xm:f>
            <x14:dxf>
              <fill>
                <patternFill>
                  <bgColor rgb="FFF1C40F"/>
                </patternFill>
              </fill>
            </x14:dxf>
          </x14:cfRule>
          <x14:cfRule type="cellIs" priority="19" operator="equal" id="{D3FE96E2-CC26-44E1-B77B-B0405D109A3E}">
            <xm:f>Values!$A$13</xm:f>
            <x14:dxf>
              <fill>
                <patternFill>
                  <bgColor rgb="FFF39C12"/>
                </patternFill>
              </fill>
            </x14:dxf>
          </x14:cfRule>
          <x14:cfRule type="cellIs" priority="20" operator="equal" id="{E371A9DC-4C94-4F23-A0B8-569C56F43459}">
            <xm:f>Values!$A$12</xm:f>
            <x14:dxf>
              <fill>
                <patternFill>
                  <bgColor rgb="FFE67E22"/>
                </patternFill>
              </fill>
            </x14:dxf>
          </x14:cfRule>
          <x14:cfRule type="cellIs" priority="21" operator="equal" id="{9CE0AC8E-D999-45BE-9DB9-254F6E43475C}">
            <xm:f>Values!$A$11</xm:f>
            <x14:dxf>
              <fill>
                <patternFill>
                  <bgColor rgb="FFE74C3C"/>
                </patternFill>
              </fill>
            </x14:dxf>
          </x14:cfRule>
          <xm:sqref>G21:G28</xm:sqref>
        </x14:conditionalFormatting>
        <x14:conditionalFormatting xmlns:xm="http://schemas.microsoft.com/office/excel/2006/main">
          <x14:cfRule type="cellIs" priority="28" operator="equal" id="{241D426A-DDB5-4861-8BB8-F72BD137BE12}">
            <xm:f>Values!$A$22</xm:f>
            <x14:dxf>
              <fill>
                <patternFill>
                  <bgColor rgb="FF27B060"/>
                </patternFill>
              </fill>
            </x14:dxf>
          </x14:cfRule>
          <x14:cfRule type="cellIs" priority="34" operator="equal" id="{BCC67D9A-5AFE-402F-AC2F-F1ACE38A93CF}">
            <xm:f>Values!$A$21</xm:f>
            <x14:dxf>
              <fill>
                <patternFill>
                  <bgColor rgb="FFF1C40F"/>
                </patternFill>
              </fill>
            </x14:dxf>
          </x14:cfRule>
          <x14:cfRule type="cellIs" priority="35" operator="equal" id="{0BFD406D-5BEC-41C4-ADD3-9EC5EFDD1E61}">
            <xm:f>Values!$A$20</xm:f>
            <x14:dxf>
              <fill>
                <patternFill>
                  <bgColor rgb="FFF39C12"/>
                </patternFill>
              </fill>
            </x14:dxf>
          </x14:cfRule>
          <x14:cfRule type="cellIs" priority="36" operator="equal" id="{F12B2FE2-8F59-40C2-AF61-192A711780F9}">
            <xm:f>Values!$A$19</xm:f>
            <x14:dxf>
              <fill>
                <patternFill>
                  <bgColor rgb="FFE67E22"/>
                </patternFill>
              </fill>
            </x14:dxf>
          </x14:cfRule>
          <x14:cfRule type="cellIs" priority="37" operator="equal" id="{591EB8FE-E5E3-4111-952A-CAD2131C1E5C}">
            <xm:f>Values!$A$18</xm:f>
            <x14:dxf>
              <fill>
                <patternFill>
                  <bgColor rgb="FFE74C3C"/>
                </patternFill>
              </fill>
            </x14:dxf>
          </x14:cfRule>
          <xm:sqref>H21:H28</xm:sqref>
        </x14:conditionalFormatting>
        <x14:conditionalFormatting xmlns:xm="http://schemas.microsoft.com/office/excel/2006/main">
          <x14:cfRule type="cellIs" priority="29" operator="equal" id="{42CB7021-E6AC-4FDC-AC18-F5551965ADF2}">
            <xm:f>Values!$A$29</xm:f>
            <x14:dxf>
              <fill>
                <patternFill>
                  <bgColor rgb="FF27AE60"/>
                </patternFill>
              </fill>
            </x14:dxf>
          </x14:cfRule>
          <x14:cfRule type="cellIs" priority="30" operator="equal" id="{EF2B2A14-18EE-4B39-ACA3-FEE5FF8539BA}">
            <xm:f>Values!$A$28</xm:f>
            <x14:dxf>
              <fill>
                <patternFill>
                  <bgColor rgb="FFF1C40F"/>
                </patternFill>
              </fill>
            </x14:dxf>
          </x14:cfRule>
          <x14:cfRule type="cellIs" priority="31" operator="equal" id="{74F08A50-397D-47EA-87B9-4A2E54D52A8F}">
            <xm:f>Values!$A$27</xm:f>
            <x14:dxf>
              <fill>
                <patternFill>
                  <bgColor rgb="FFF39C12"/>
                </patternFill>
              </fill>
            </x14:dxf>
          </x14:cfRule>
          <x14:cfRule type="cellIs" priority="32" operator="equal" id="{9F5B6444-DB91-445E-AA9C-6F577B67E35E}">
            <xm:f>Values!$A$26</xm:f>
            <x14:dxf>
              <fill>
                <patternFill>
                  <bgColor rgb="FFE67E22"/>
                </patternFill>
              </fill>
            </x14:dxf>
          </x14:cfRule>
          <x14:cfRule type="cellIs" priority="33" operator="equal" id="{98CEA8B5-1B27-40E9-9F17-9D08D4E7A4A3}">
            <xm:f>Values!$A$25</xm:f>
            <x14:dxf>
              <fill>
                <patternFill>
                  <bgColor rgb="FFE74C3C"/>
                </patternFill>
              </fill>
            </x14:dxf>
          </x14:cfRule>
          <xm:sqref>I21:I28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I21:I28</xm:sqref>
        </x14:dataValidation>
        <x14:dataValidation type="list" allowBlank="1" showInputMessage="1" showErrorMessage="1">
          <x14:formula1>
            <xm:f>Values!$A$18:$A$22</xm:f>
          </x14:formula1>
          <xm:sqref>H21:H28</xm:sqref>
        </x14:dataValidation>
        <x14:dataValidation type="list" allowBlank="1" showInputMessage="1" showErrorMessage="1">
          <x14:formula1>
            <xm:f>Values!$A$11:$A$15</xm:f>
          </x14:formula1>
          <xm:sqref>G21:G28</xm:sqref>
        </x14:dataValidation>
        <x14:dataValidation type="list" allowBlank="1" showInputMessage="1" showErrorMessage="1">
          <x14:formula1>
            <xm:f>Values!$A$4:$A$8</xm:f>
          </x14:formula1>
          <xm:sqref>F21:F28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Y38"/>
  <sheetViews>
    <sheetView zoomScale="70" zoomScaleNormal="70" workbookViewId="0">
      <selection activeCell="O21" sqref="O21:O27"/>
    </sheetView>
  </sheetViews>
  <sheetFormatPr baseColWidth="10" defaultColWidth="8.6640625" defaultRowHeight="14.4"/>
  <cols>
    <col min="2" max="2" width="71.33203125" customWidth="1"/>
    <col min="3" max="3" width="14.6640625" style="3" customWidth="1"/>
    <col min="4" max="4" width="22.33203125" style="3" customWidth="1"/>
    <col min="5" max="5" width="32" bestFit="1" customWidth="1"/>
    <col min="6" max="6" width="20.6640625" bestFit="1" customWidth="1"/>
    <col min="7" max="7" width="26.6640625" bestFit="1" customWidth="1"/>
    <col min="8" max="8" width="25" bestFit="1" customWidth="1"/>
    <col min="9" max="9" width="26.5546875" bestFit="1" customWidth="1"/>
    <col min="10" max="10" width="25.44140625" bestFit="1" customWidth="1"/>
    <col min="11" max="11" width="22.6640625" hidden="1" customWidth="1"/>
    <col min="12" max="12" width="13.6640625" hidden="1" customWidth="1"/>
    <col min="13" max="13" width="26.44140625" hidden="1" customWidth="1"/>
    <col min="14" max="14" width="19" hidden="1" customWidth="1"/>
    <col min="15" max="15" width="23.44140625" bestFit="1" customWidth="1"/>
  </cols>
  <sheetData>
    <row r="1" spans="1:25" ht="59.7" customHeight="1">
      <c r="A1" s="77" t="s">
        <v>249</v>
      </c>
      <c r="B1" s="77"/>
      <c r="C1" s="77"/>
      <c r="D1" s="77"/>
      <c r="E1" s="77"/>
      <c r="F1" s="77"/>
      <c r="G1" s="77"/>
      <c r="H1" s="77"/>
      <c r="I1" s="77"/>
      <c r="Y1" s="14" t="e">
        <f>AVERAGE(O21:O27)</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23"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row>
    <row r="21" spans="1:23" ht="102.45" customHeight="1">
      <c r="A21" s="22" t="s">
        <v>250</v>
      </c>
      <c r="B21" s="23" t="s">
        <v>251</v>
      </c>
      <c r="C21" s="24" t="s">
        <v>113</v>
      </c>
      <c r="D21" s="24" t="s">
        <v>59</v>
      </c>
      <c r="E21" s="24" t="s">
        <v>252</v>
      </c>
      <c r="F21" s="25"/>
      <c r="G21" s="25"/>
      <c r="H21" s="25"/>
      <c r="I21" s="25"/>
      <c r="J21" s="23"/>
      <c r="K21" s="9" t="str">
        <f t="shared" ref="K21:K27"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23" ht="67.95" customHeight="1">
      <c r="A22" s="22" t="s">
        <v>253</v>
      </c>
      <c r="B22" s="23" t="s">
        <v>254</v>
      </c>
      <c r="C22" s="24" t="s">
        <v>67</v>
      </c>
      <c r="D22" s="24" t="s">
        <v>59</v>
      </c>
      <c r="E22" s="24" t="s">
        <v>255</v>
      </c>
      <c r="F22" s="25"/>
      <c r="G22" s="25"/>
      <c r="H22" s="25"/>
      <c r="I22" s="25"/>
      <c r="J22" s="23"/>
      <c r="K22" s="9" t="str">
        <f t="shared" si="0"/>
        <v>INVALID</v>
      </c>
      <c r="L22" s="9" t="str">
        <f t="shared" ref="L22:L27" si="1">IF(G22="Non implémenté",0,IF(G22="Implémentation partielle de la politique",0.25,IF(G22="Implémenté sur certains systèmes",0.5,IF(G22="Implémenté sur la plupart des systèmes",0.75,IF(G22="Implémenté sur tous les systèmes",1,"INVALID")))))</f>
        <v>INVALID</v>
      </c>
      <c r="M22" s="9" t="str">
        <f t="shared" ref="M22:M27" si="2">IF(H22="Non automatisé",0,IF(H22="Automatisation partielle de la politique",0.25,IF(H22="Automatisé sur certains systèmes",0.5,IF(H22="Automatisé sur la plupart des systèmes",0.75,IF(H22="Automatisé sur tous les systèmes",1,"INVALID")))))</f>
        <v>INVALID</v>
      </c>
      <c r="N22" s="9" t="str">
        <f t="shared" ref="N22:N27" si="3">IF(I22="Non rapporté",0,IF(I22="Rapport partiel de la politique",0.25,IF(I22="Rapporté sur certains systèmes",0.5,IF(I22="Rapporté sur la plupart des systèmes",0.75,IF(I22="Rapporté sur tous systèmes",1,"INVALID")))))</f>
        <v>INVALID</v>
      </c>
      <c r="O22" s="45"/>
    </row>
    <row r="23" spans="1:23" ht="68.7" customHeight="1">
      <c r="A23" s="22" t="s">
        <v>256</v>
      </c>
      <c r="B23" s="23" t="s">
        <v>257</v>
      </c>
      <c r="C23" s="24" t="s">
        <v>113</v>
      </c>
      <c r="D23" s="24" t="s">
        <v>59</v>
      </c>
      <c r="E23" s="24" t="s">
        <v>258</v>
      </c>
      <c r="F23" s="25"/>
      <c r="G23" s="25"/>
      <c r="H23" s="25"/>
      <c r="I23" s="25"/>
      <c r="J23" s="23"/>
      <c r="K23" s="9" t="str">
        <f t="shared" si="0"/>
        <v>INVALID</v>
      </c>
      <c r="L23" s="9" t="str">
        <f t="shared" si="1"/>
        <v>INVALID</v>
      </c>
      <c r="M23" s="9" t="str">
        <f t="shared" si="2"/>
        <v>INVALID</v>
      </c>
      <c r="N23" s="9" t="str">
        <f t="shared" si="3"/>
        <v>INVALID</v>
      </c>
      <c r="O23" s="45"/>
    </row>
    <row r="24" spans="1:23" ht="61.95" customHeight="1">
      <c r="A24" s="22" t="s">
        <v>259</v>
      </c>
      <c r="B24" s="23" t="s">
        <v>260</v>
      </c>
      <c r="C24" s="24" t="s">
        <v>113</v>
      </c>
      <c r="D24" s="24" t="s">
        <v>59</v>
      </c>
      <c r="E24" s="24" t="s">
        <v>261</v>
      </c>
      <c r="F24" s="25"/>
      <c r="G24" s="25"/>
      <c r="H24" s="25"/>
      <c r="I24" s="25"/>
      <c r="J24" s="23"/>
      <c r="K24" s="9" t="str">
        <f t="shared" si="0"/>
        <v>INVALID</v>
      </c>
      <c r="L24" s="9" t="str">
        <f t="shared" si="1"/>
        <v>INVALID</v>
      </c>
      <c r="M24" s="9" t="str">
        <f t="shared" si="2"/>
        <v>INVALID</v>
      </c>
      <c r="N24" s="9" t="str">
        <f t="shared" si="3"/>
        <v>INVALID</v>
      </c>
      <c r="O24" s="45"/>
    </row>
    <row r="25" spans="1:23" ht="89.7" customHeight="1">
      <c r="A25" s="22" t="s">
        <v>262</v>
      </c>
      <c r="B25" s="23" t="s">
        <v>263</v>
      </c>
      <c r="C25" s="24" t="s">
        <v>58</v>
      </c>
      <c r="D25" s="24" t="s">
        <v>75</v>
      </c>
      <c r="E25" s="24" t="s">
        <v>264</v>
      </c>
      <c r="F25" s="25"/>
      <c r="G25" s="25"/>
      <c r="H25" s="25"/>
      <c r="I25" s="25"/>
      <c r="J25" s="23"/>
      <c r="K25" s="9" t="str">
        <f t="shared" si="0"/>
        <v>INVALID</v>
      </c>
      <c r="L25" s="9" t="str">
        <f t="shared" si="1"/>
        <v>INVALID</v>
      </c>
      <c r="M25" s="9" t="str">
        <f t="shared" si="2"/>
        <v>INVALID</v>
      </c>
      <c r="N25" s="9" t="str">
        <f t="shared" si="3"/>
        <v>INVALID</v>
      </c>
      <c r="O25" s="45"/>
    </row>
    <row r="26" spans="1:23" ht="79.2" customHeight="1">
      <c r="A26" s="22" t="s">
        <v>265</v>
      </c>
      <c r="B26" s="23" t="s">
        <v>266</v>
      </c>
      <c r="C26" s="24" t="s">
        <v>58</v>
      </c>
      <c r="D26" s="24" t="s">
        <v>75</v>
      </c>
      <c r="E26" s="24" t="s">
        <v>267</v>
      </c>
      <c r="F26" s="25"/>
      <c r="G26" s="25"/>
      <c r="H26" s="25"/>
      <c r="I26" s="25"/>
      <c r="J26" s="23"/>
      <c r="K26" s="9" t="str">
        <f t="shared" si="0"/>
        <v>INVALID</v>
      </c>
      <c r="L26" s="9" t="str">
        <f t="shared" si="1"/>
        <v>INVALID</v>
      </c>
      <c r="M26" s="9" t="str">
        <f t="shared" si="2"/>
        <v>INVALID</v>
      </c>
      <c r="N26" s="9" t="str">
        <f t="shared" si="3"/>
        <v>INVALID</v>
      </c>
      <c r="O26" s="45"/>
    </row>
    <row r="27" spans="1:23" ht="73.2" customHeight="1">
      <c r="A27" s="22" t="s">
        <v>268</v>
      </c>
      <c r="B27" s="23" t="s">
        <v>269</v>
      </c>
      <c r="C27" s="24" t="s">
        <v>67</v>
      </c>
      <c r="D27" s="24" t="s">
        <v>75</v>
      </c>
      <c r="E27" s="24" t="s">
        <v>270</v>
      </c>
      <c r="F27" s="25"/>
      <c r="G27" s="25"/>
      <c r="H27" s="25"/>
      <c r="I27" s="25"/>
      <c r="J27" s="23"/>
      <c r="K27" s="9" t="str">
        <f t="shared" si="0"/>
        <v>INVALID</v>
      </c>
      <c r="L27" s="9" t="str">
        <f t="shared" si="1"/>
        <v>INVALID</v>
      </c>
      <c r="M27" s="9" t="str">
        <f t="shared" si="2"/>
        <v>INVALID</v>
      </c>
      <c r="N27" s="9" t="str">
        <f t="shared" si="3"/>
        <v>INVALID</v>
      </c>
      <c r="O27" s="45"/>
    </row>
    <row r="29" spans="1:23" hidden="1">
      <c r="E29" s="2" t="s">
        <v>86</v>
      </c>
      <c r="G29" s="10" t="e">
        <f>AVERAGE(K21:K27)</f>
        <v>#DIV/0!</v>
      </c>
      <c r="H29" s="10" t="e">
        <f>1-G29</f>
        <v>#DIV/0!</v>
      </c>
    </row>
    <row r="30" spans="1:23" hidden="1">
      <c r="E30" s="4" t="s">
        <v>87</v>
      </c>
      <c r="F30" s="4"/>
      <c r="G30" s="10" t="e">
        <f>AVERAGE(L21:L27)</f>
        <v>#DIV/0!</v>
      </c>
      <c r="H30" s="10" t="e">
        <f>1-G30</f>
        <v>#DIV/0!</v>
      </c>
    </row>
    <row r="31" spans="1:23" hidden="1">
      <c r="E31" s="4" t="s">
        <v>88</v>
      </c>
      <c r="F31" s="4"/>
      <c r="G31" s="10" t="e">
        <f>AVERAGE(M21:M27)</f>
        <v>#DIV/0!</v>
      </c>
      <c r="H31" s="10" t="e">
        <f>1-G31</f>
        <v>#DIV/0!</v>
      </c>
    </row>
    <row r="32" spans="1:23" hidden="1">
      <c r="E32" s="4" t="s">
        <v>89</v>
      </c>
      <c r="F32" s="4"/>
      <c r="G32" s="10" t="e">
        <f>AVERAGE(N21:N27)</f>
        <v>#DIV/0!</v>
      </c>
      <c r="H32" s="10" t="e">
        <f>1-G32</f>
        <v>#DIV/0!</v>
      </c>
    </row>
    <row r="33" spans="1:16" hidden="1">
      <c r="E33" s="4" t="s">
        <v>90</v>
      </c>
      <c r="F33" s="4"/>
      <c r="G33" s="10" t="e">
        <f>AVERAGE(G29:G32)</f>
        <v>#DIV/0!</v>
      </c>
      <c r="H33" s="10" t="e">
        <f>1-G33</f>
        <v>#DIV/0!</v>
      </c>
    </row>
    <row r="34" spans="1:16" hidden="1">
      <c r="E34" s="4" t="s">
        <v>91</v>
      </c>
      <c r="F34" s="4"/>
      <c r="G34" s="10" t="e">
        <f>AVERAGE(L21:L24)</f>
        <v>#DIV/0!</v>
      </c>
      <c r="H34" s="10" t="e">
        <f t="shared" ref="H34:H36" si="4">1-G34</f>
        <v>#DIV/0!</v>
      </c>
    </row>
    <row r="35" spans="1:16" hidden="1">
      <c r="E35" s="4" t="s">
        <v>92</v>
      </c>
      <c r="F35" s="4"/>
      <c r="G35" s="10" t="e">
        <f>AVERAGE(L21:L27)</f>
        <v>#DIV/0!</v>
      </c>
      <c r="H35" s="10" t="e">
        <f t="shared" si="4"/>
        <v>#DIV/0!</v>
      </c>
    </row>
    <row r="36" spans="1:16" hidden="1">
      <c r="E36" s="4" t="s">
        <v>93</v>
      </c>
      <c r="F36" s="4"/>
      <c r="G36" s="10" t="e">
        <f>AVERAGE(L21:L27)</f>
        <v>#DIV/0!</v>
      </c>
      <c r="H36" s="10" t="e">
        <f t="shared" si="4"/>
        <v>#DIV/0!</v>
      </c>
    </row>
    <row r="38" spans="1:16" ht="30" customHeight="1">
      <c r="A38" s="78"/>
      <c r="B38" s="78"/>
      <c r="C38" s="78"/>
      <c r="D38" s="78"/>
      <c r="E38" s="78"/>
      <c r="F38" s="78"/>
      <c r="G38" s="78"/>
      <c r="H38" s="78"/>
      <c r="I38" s="78"/>
      <c r="J38" s="78"/>
      <c r="K38" s="78"/>
      <c r="L38" s="78"/>
      <c r="M38" s="78"/>
      <c r="N38" s="78"/>
      <c r="O38" s="78"/>
      <c r="P38" s="78"/>
    </row>
  </sheetData>
  <mergeCells count="4">
    <mergeCell ref="A1:I1"/>
    <mergeCell ref="A38:P38"/>
    <mergeCell ref="C5:D5"/>
    <mergeCell ref="C7:D7"/>
  </mergeCells>
  <phoneticPr fontId="10" type="noConversion"/>
  <conditionalFormatting sqref="O21:O27">
    <cfRule type="containsText" dxfId="296" priority="1" operator="containsText" text="5">
      <formula>NOT(ISERROR(SEARCH("5",O21)))</formula>
    </cfRule>
    <cfRule type="containsText" dxfId="295" priority="2" operator="containsText" text="4">
      <formula>NOT(ISERROR(SEARCH("4",O21)))</formula>
    </cfRule>
    <cfRule type="containsText" dxfId="294" priority="3" operator="containsText" text="3">
      <formula>NOT(ISERROR(SEARCH("3",O21)))</formula>
    </cfRule>
    <cfRule type="containsText" dxfId="293" priority="4" operator="containsText" text="2">
      <formula>NOT(ISERROR(SEARCH("2",O21)))</formula>
    </cfRule>
    <cfRule type="containsText" dxfId="292" priority="5" operator="containsText" text="1">
      <formula>NOT(ISERROR(SEARCH("1",O21)))</formula>
    </cfRule>
    <cfRule type="containsText" dxfId="291" priority="6" operator="containsText" text="0">
      <formula>NOT(ISERROR(SEARCH("0",O21)))</formula>
    </cfRule>
  </conditionalFormatting>
  <dataValidations count="1">
    <dataValidation type="list" allowBlank="1" showInputMessage="1" showErrorMessage="1" sqref="O21:O27">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32" operator="equal" id="{1CD6AD55-E5B0-4FB6-9751-D8C9B999B61C}">
            <xm:f>Values!$A$8</xm:f>
            <x14:dxf>
              <fill>
                <patternFill>
                  <bgColor rgb="FF27AE60"/>
                </patternFill>
              </fill>
            </x14:dxf>
          </x14:cfRule>
          <x14:cfRule type="cellIs" priority="33" operator="equal" id="{23429065-AB32-4365-9968-B26C0E270D43}">
            <xm:f>Values!$A$7</xm:f>
            <x14:dxf>
              <fill>
                <patternFill>
                  <bgColor rgb="FFF1C40F"/>
                </patternFill>
              </fill>
            </x14:dxf>
          </x14:cfRule>
          <x14:cfRule type="cellIs" priority="34" operator="equal" id="{9C3D5457-6FF0-419F-ABD8-B3DB2D657AF5}">
            <xm:f>Values!$A$6</xm:f>
            <x14:dxf>
              <fill>
                <patternFill>
                  <bgColor rgb="FFF39C12"/>
                </patternFill>
              </fill>
            </x14:dxf>
          </x14:cfRule>
          <x14:cfRule type="cellIs" priority="35" operator="equal" id="{11D1F059-7F5F-494A-AB63-1899DF3AA51A}">
            <xm:f>Values!$A$5</xm:f>
            <x14:dxf>
              <fill>
                <patternFill>
                  <bgColor rgb="FFE67E22"/>
                </patternFill>
              </fill>
            </x14:dxf>
          </x14:cfRule>
          <x14:cfRule type="cellIs" priority="36" operator="equal" id="{1CEA8A77-7D31-47F6-B4B8-CF9B776C43A9}">
            <xm:f>Values!$A$4</xm:f>
            <x14:dxf>
              <fill>
                <patternFill>
                  <bgColor rgb="FFE74C3C"/>
                </patternFill>
              </fill>
            </x14:dxf>
          </x14:cfRule>
          <xm:sqref>F21:F27</xm:sqref>
        </x14:conditionalFormatting>
        <x14:conditionalFormatting xmlns:xm="http://schemas.microsoft.com/office/excel/2006/main">
          <x14:cfRule type="cellIs" priority="17" operator="equal" id="{3BA7BBE2-72E8-403D-B07D-BEE81D0487E6}">
            <xm:f>Values!$A$15</xm:f>
            <x14:dxf>
              <fill>
                <patternFill>
                  <bgColor rgb="FF27AE60"/>
                </patternFill>
              </fill>
            </x14:dxf>
          </x14:cfRule>
          <x14:cfRule type="cellIs" priority="28" operator="equal" id="{156BA9B3-3AA3-4203-9774-52B13FBC3224}">
            <xm:f>Values!$A$14</xm:f>
            <x14:dxf>
              <fill>
                <patternFill>
                  <bgColor rgb="FFF1C40F"/>
                </patternFill>
              </fill>
            </x14:dxf>
          </x14:cfRule>
          <x14:cfRule type="cellIs" priority="29" operator="equal" id="{553322B6-2144-4F56-A02C-1523FDD8156C}">
            <xm:f>Values!$A$13</xm:f>
            <x14:dxf>
              <fill>
                <patternFill>
                  <bgColor rgb="FFF39C12"/>
                </patternFill>
              </fill>
            </x14:dxf>
          </x14:cfRule>
          <x14:cfRule type="cellIs" priority="30" operator="equal" id="{FBDCB9D0-3BF1-490F-BF8F-92ABEA080992}">
            <xm:f>Values!$A$12</xm:f>
            <x14:dxf>
              <fill>
                <patternFill>
                  <bgColor rgb="FFE67E22"/>
                </patternFill>
              </fill>
            </x14:dxf>
          </x14:cfRule>
          <x14:cfRule type="cellIs" priority="31" operator="equal" id="{BD386CA3-15F3-4852-BD7B-90DAF896B073}">
            <xm:f>Values!$A$11</xm:f>
            <x14:dxf>
              <fill>
                <patternFill>
                  <bgColor rgb="FFE74C3C"/>
                </patternFill>
              </fill>
            </x14:dxf>
          </x14:cfRule>
          <xm:sqref>G21:G27</xm:sqref>
        </x14:conditionalFormatting>
        <x14:conditionalFormatting xmlns:xm="http://schemas.microsoft.com/office/excel/2006/main">
          <x14:cfRule type="cellIs" priority="18" operator="equal" id="{997B3A48-C6F2-4616-9E06-10AD8329EC75}">
            <xm:f>Values!$A$22</xm:f>
            <x14:dxf>
              <fill>
                <patternFill>
                  <bgColor rgb="FF27B060"/>
                </patternFill>
              </fill>
            </x14:dxf>
          </x14:cfRule>
          <x14:cfRule type="cellIs" priority="24" operator="equal" id="{2A72FD14-6618-4A2D-A89C-265E119746F7}">
            <xm:f>Values!$A$21</xm:f>
            <x14:dxf>
              <fill>
                <patternFill>
                  <bgColor rgb="FFF1C40F"/>
                </patternFill>
              </fill>
            </x14:dxf>
          </x14:cfRule>
          <x14:cfRule type="cellIs" priority="25" operator="equal" id="{16F5605F-0EB6-4E2F-A203-526FBED437EA}">
            <xm:f>Values!$A$20</xm:f>
            <x14:dxf>
              <fill>
                <patternFill>
                  <bgColor rgb="FFF39C12"/>
                </patternFill>
              </fill>
            </x14:dxf>
          </x14:cfRule>
          <x14:cfRule type="cellIs" priority="26" operator="equal" id="{ADF00B8A-4284-4D6F-B7E7-C67EDB436F02}">
            <xm:f>Values!$A$19</xm:f>
            <x14:dxf>
              <fill>
                <patternFill>
                  <bgColor rgb="FFE67E22"/>
                </patternFill>
              </fill>
            </x14:dxf>
          </x14:cfRule>
          <x14:cfRule type="cellIs" priority="27" operator="equal" id="{8A2A10B7-8147-46E9-958C-E3032E07B904}">
            <xm:f>Values!$A$18</xm:f>
            <x14:dxf>
              <fill>
                <patternFill>
                  <bgColor rgb="FFE74C3C"/>
                </patternFill>
              </fill>
            </x14:dxf>
          </x14:cfRule>
          <xm:sqref>H21:H27</xm:sqref>
        </x14:conditionalFormatting>
        <x14:conditionalFormatting xmlns:xm="http://schemas.microsoft.com/office/excel/2006/main">
          <x14:cfRule type="cellIs" priority="19" operator="equal" id="{8BD953ED-1ECE-48C6-8028-4EDA636E67F7}">
            <xm:f>Values!$A$29</xm:f>
            <x14:dxf>
              <fill>
                <patternFill>
                  <bgColor rgb="FF27AE60"/>
                </patternFill>
              </fill>
            </x14:dxf>
          </x14:cfRule>
          <x14:cfRule type="cellIs" priority="20" operator="equal" id="{A2B6699D-ABD2-4984-BB66-8B0ED90DCB44}">
            <xm:f>Values!$A$28</xm:f>
            <x14:dxf>
              <fill>
                <patternFill>
                  <bgColor rgb="FFF1C40F"/>
                </patternFill>
              </fill>
            </x14:dxf>
          </x14:cfRule>
          <x14:cfRule type="cellIs" priority="21" operator="equal" id="{3EAD95DF-3895-41A0-BBB0-1BDF67374075}">
            <xm:f>Values!$A$27</xm:f>
            <x14:dxf>
              <fill>
                <patternFill>
                  <bgColor rgb="FFF39C12"/>
                </patternFill>
              </fill>
            </x14:dxf>
          </x14:cfRule>
          <x14:cfRule type="cellIs" priority="22" operator="equal" id="{E03688DD-38E4-478A-A568-66457A6BDE84}">
            <xm:f>Values!$A$26</xm:f>
            <x14:dxf>
              <fill>
                <patternFill>
                  <bgColor rgb="FFE67E22"/>
                </patternFill>
              </fill>
            </x14:dxf>
          </x14:cfRule>
          <x14:cfRule type="cellIs" priority="23" operator="equal" id="{202B8B72-1E38-44AB-BED4-033980675324}">
            <xm:f>Values!$A$25</xm:f>
            <x14:dxf>
              <fill>
                <patternFill>
                  <bgColor rgb="FFE74C3C"/>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E43"/>
  <sheetViews>
    <sheetView zoomScale="70" zoomScaleNormal="70" workbookViewId="0">
      <selection activeCell="O21" sqref="O21:O31"/>
    </sheetView>
  </sheetViews>
  <sheetFormatPr baseColWidth="10" defaultColWidth="8.6640625" defaultRowHeight="14.4"/>
  <cols>
    <col min="2" max="2" width="71.33203125" customWidth="1"/>
    <col min="3" max="3" width="14.6640625" style="3" customWidth="1"/>
    <col min="4" max="4" width="22.109375" style="3" customWidth="1"/>
    <col min="5" max="5" width="32" bestFit="1" customWidth="1"/>
    <col min="6" max="6" width="20.6640625" bestFit="1" customWidth="1"/>
    <col min="7" max="7" width="26.6640625" bestFit="1" customWidth="1"/>
    <col min="8" max="8" width="25" bestFit="1" customWidth="1"/>
    <col min="9" max="9" width="35.33203125" customWidth="1"/>
    <col min="10" max="10" width="25.33203125" bestFit="1" customWidth="1"/>
    <col min="11" max="11" width="10.6640625" hidden="1" customWidth="1"/>
    <col min="12" max="12" width="19.33203125" hidden="1" customWidth="1"/>
    <col min="13" max="13" width="16.6640625" hidden="1" customWidth="1"/>
    <col min="14" max="14" width="27" hidden="1" customWidth="1"/>
    <col min="15" max="15" width="23.44140625" bestFit="1" customWidth="1"/>
  </cols>
  <sheetData>
    <row r="1" spans="1:25" ht="59.7" customHeight="1">
      <c r="A1" s="77" t="s">
        <v>271</v>
      </c>
      <c r="B1" s="77"/>
      <c r="C1" s="77"/>
      <c r="D1" s="77"/>
      <c r="E1" s="77"/>
      <c r="F1" s="77"/>
      <c r="G1" s="77"/>
      <c r="H1" s="77"/>
      <c r="I1" s="77"/>
      <c r="Y1" s="14" t="e">
        <f>AVERAGE(O21:O32)</f>
        <v>#DIV/0!</v>
      </c>
    </row>
    <row r="2" spans="1:25">
      <c r="Y2" s="14" t="e">
        <f>Y1*100/500</f>
        <v>#DIV/0!</v>
      </c>
    </row>
    <row r="3" spans="1:25">
      <c r="C3"/>
      <c r="D3"/>
      <c r="Y3" s="14" t="e">
        <f>1-Y2</f>
        <v>#DIV/0!</v>
      </c>
    </row>
    <row r="4" spans="1:25">
      <c r="C4"/>
      <c r="D4"/>
    </row>
    <row r="5" spans="1:25">
      <c r="C5" s="79" t="s">
        <v>44</v>
      </c>
      <c r="D5" s="79"/>
      <c r="E5" s="13" t="e">
        <f>Y2</f>
        <v>#DIV/0!</v>
      </c>
    </row>
    <row r="6" spans="1:25">
      <c r="C6"/>
      <c r="D6"/>
    </row>
    <row r="7" spans="1:25">
      <c r="C7" s="80" t="s">
        <v>45</v>
      </c>
      <c r="D7" s="80"/>
      <c r="E7" s="12" t="e">
        <f>Y3</f>
        <v>#DIV/0!</v>
      </c>
    </row>
    <row r="20" spans="1:31" s="18" customFormat="1" ht="28.8">
      <c r="A20" s="20" t="s">
        <v>46</v>
      </c>
      <c r="B20" s="20" t="s">
        <v>7</v>
      </c>
      <c r="C20" s="21" t="s">
        <v>47</v>
      </c>
      <c r="D20" s="21" t="s">
        <v>48</v>
      </c>
      <c r="E20" s="20" t="s">
        <v>49</v>
      </c>
      <c r="F20" s="20" t="s">
        <v>50</v>
      </c>
      <c r="G20" s="20" t="s">
        <v>51</v>
      </c>
      <c r="H20" s="21" t="s">
        <v>52</v>
      </c>
      <c r="I20" s="20" t="s">
        <v>53</v>
      </c>
      <c r="J20" s="20" t="s">
        <v>95</v>
      </c>
      <c r="K20" s="11"/>
      <c r="L20" s="11"/>
      <c r="M20" s="11"/>
      <c r="N20" s="11"/>
      <c r="O20" s="20" t="s">
        <v>42</v>
      </c>
      <c r="P20" s="11"/>
      <c r="Q20" s="11"/>
      <c r="R20" s="11"/>
      <c r="S20" s="11"/>
      <c r="T20" s="11"/>
      <c r="U20" s="11"/>
      <c r="V20" s="11"/>
      <c r="W20" s="11"/>
      <c r="X20" s="11"/>
      <c r="Y20" s="11"/>
      <c r="Z20" s="11"/>
      <c r="AA20" s="11"/>
      <c r="AB20" s="11"/>
      <c r="AC20" s="11"/>
      <c r="AD20" s="11"/>
      <c r="AE20" s="11"/>
    </row>
    <row r="21" spans="1:31" ht="106.5" customHeight="1">
      <c r="A21" s="22" t="s">
        <v>272</v>
      </c>
      <c r="B21" s="23" t="s">
        <v>273</v>
      </c>
      <c r="C21" s="24" t="s">
        <v>113</v>
      </c>
      <c r="D21" s="24" t="s">
        <v>59</v>
      </c>
      <c r="E21" s="24" t="s">
        <v>274</v>
      </c>
      <c r="F21" s="25"/>
      <c r="G21" s="25"/>
      <c r="H21" s="25"/>
      <c r="I21" s="25"/>
      <c r="J21" s="23"/>
      <c r="K21" s="9" t="str">
        <f t="shared" ref="K21:K32" si="0">IF(F21="Aucune politique",0,IF(F21="Politique non formalisée",0.25,IF(F21="Politique partiellement formalisée",0.5,IF(F21="Politique formalisée",0.75,IF(F21="politique formalisée et approuvée",1,"INVALID")))))</f>
        <v>INVALID</v>
      </c>
      <c r="L21" s="9" t="str">
        <f>IF(G21="Non implémenté",0,IF(G21="Implémentation partielle de la politique",0.25,IF(G21="Implémenté sur certains systèmes",0.5,IF(G21="Implémenté sur la plupart des systèmes",0.75,IF(G21="Implémenté sur tous les systèmes",1,"INVALID")))))</f>
        <v>INVALID</v>
      </c>
      <c r="M21" s="9" t="str">
        <f>IF(H21="Non automatisé",0,IF(H21="Automatisation partielle de la politique",0.25,IF(H21="Automatisé sur certains systèmes",0.5,IF(H21="Automatisé sur la plupart des systèmes",0.75,IF(H21="Automatisé sur tous les systèmes",1,"INVALID")))))</f>
        <v>INVALID</v>
      </c>
      <c r="N21" s="9" t="str">
        <f>IF(I21="Non rapporté",0,IF(I21="Rapport partiel de la politique",0.25,IF(I21="Rapporté sur certains systèmes",0.5,IF(I21="Rapporté sur la plupart des systèmes",0.75,IF(I21="Rapporté sur tous systèmes",1,"INVALID")))))</f>
        <v>INVALID</v>
      </c>
      <c r="O21" s="45"/>
    </row>
    <row r="22" spans="1:31" ht="70.2" customHeight="1">
      <c r="A22" s="22" t="s">
        <v>275</v>
      </c>
      <c r="B22" s="23" t="s">
        <v>276</v>
      </c>
      <c r="C22" s="24" t="s">
        <v>74</v>
      </c>
      <c r="D22" s="24" t="s">
        <v>59</v>
      </c>
      <c r="E22" s="24" t="s">
        <v>277</v>
      </c>
      <c r="F22" s="25"/>
      <c r="G22" s="25"/>
      <c r="H22" s="25"/>
      <c r="I22" s="25"/>
      <c r="J22" s="34"/>
      <c r="K22" s="9" t="str">
        <f t="shared" si="0"/>
        <v>INVALID</v>
      </c>
      <c r="L22" s="9" t="str">
        <f t="shared" ref="L22:L32" si="1">IF(G22="Non implémenté",0,IF(G22="Implémentation partielle de la politique",0.25,IF(G22="Implémenté sur certains systèmes",0.5,IF(G22="Implémenté sur la plupart des systèmes",0.75,IF(G22="Implémenté sur tous les systèmes",1,"INVALID")))))</f>
        <v>INVALID</v>
      </c>
      <c r="M22" s="9" t="str">
        <f t="shared" ref="M22:M32" si="2">IF(H22="Non automatisé",0,IF(H22="Automatisation partielle de la politique",0.25,IF(H22="Automatisé sur certains systèmes",0.5,IF(H22="Automatisé sur la plupart des systèmes",0.75,IF(H22="Automatisé sur tous les systèmes",1,"INVALID")))))</f>
        <v>INVALID</v>
      </c>
      <c r="N22" s="9" t="str">
        <f t="shared" ref="N22:N32" si="3">IF(I22="Non rapporté",0,IF(I22="Rapport partiel de la politique",0.25,IF(I22="Rapporté sur certains systèmes",0.5,IF(I22="Rapporté sur la plupart des systèmes",0.75,IF(I22="Rapporté sur tous systèmes",1,"INVALID")))))</f>
        <v>INVALID</v>
      </c>
      <c r="O22" s="45"/>
    </row>
    <row r="23" spans="1:31" ht="75" customHeight="1">
      <c r="A23" s="22" t="s">
        <v>278</v>
      </c>
      <c r="B23" s="23" t="s">
        <v>279</v>
      </c>
      <c r="C23" s="24" t="s">
        <v>113</v>
      </c>
      <c r="D23" s="24" t="s">
        <v>59</v>
      </c>
      <c r="E23" s="27" t="s">
        <v>280</v>
      </c>
      <c r="F23" s="25"/>
      <c r="G23" s="25"/>
      <c r="H23" s="25"/>
      <c r="I23" s="25"/>
      <c r="J23" s="23"/>
      <c r="K23" s="9" t="str">
        <f t="shared" si="0"/>
        <v>INVALID</v>
      </c>
      <c r="L23" s="9" t="str">
        <f t="shared" si="1"/>
        <v>INVALID</v>
      </c>
      <c r="M23" s="9" t="str">
        <f t="shared" si="2"/>
        <v>INVALID</v>
      </c>
      <c r="N23" s="9" t="str">
        <f t="shared" si="3"/>
        <v>INVALID</v>
      </c>
      <c r="O23" s="45"/>
    </row>
    <row r="24" spans="1:31" ht="74.7" customHeight="1">
      <c r="A24" s="22" t="s">
        <v>281</v>
      </c>
      <c r="B24" s="23" t="s">
        <v>282</v>
      </c>
      <c r="C24" s="24" t="s">
        <v>113</v>
      </c>
      <c r="D24" s="24" t="s">
        <v>75</v>
      </c>
      <c r="E24" s="27" t="s">
        <v>283</v>
      </c>
      <c r="F24" s="25"/>
      <c r="G24" s="25"/>
      <c r="H24" s="25"/>
      <c r="I24" s="25"/>
      <c r="J24" s="34"/>
      <c r="K24" s="9" t="str">
        <f t="shared" si="0"/>
        <v>INVALID</v>
      </c>
      <c r="L24" s="9" t="str">
        <f t="shared" si="1"/>
        <v>INVALID</v>
      </c>
      <c r="M24" s="9" t="str">
        <f t="shared" si="2"/>
        <v>INVALID</v>
      </c>
      <c r="N24" s="9" t="str">
        <f t="shared" si="3"/>
        <v>INVALID</v>
      </c>
      <c r="O24" s="45"/>
    </row>
    <row r="25" spans="1:31" ht="114" customHeight="1">
      <c r="A25" s="22" t="s">
        <v>284</v>
      </c>
      <c r="B25" s="23" t="s">
        <v>285</v>
      </c>
      <c r="C25" s="24" t="s">
        <v>74</v>
      </c>
      <c r="D25" s="24" t="s">
        <v>75</v>
      </c>
      <c r="E25" s="27" t="s">
        <v>286</v>
      </c>
      <c r="F25" s="25"/>
      <c r="G25" s="25"/>
      <c r="H25" s="25"/>
      <c r="I25" s="25"/>
      <c r="J25" s="34"/>
      <c r="K25" s="9" t="str">
        <f t="shared" si="0"/>
        <v>INVALID</v>
      </c>
      <c r="L25" s="9" t="str">
        <f t="shared" si="1"/>
        <v>INVALID</v>
      </c>
      <c r="M25" s="9" t="str">
        <f t="shared" si="2"/>
        <v>INVALID</v>
      </c>
      <c r="N25" s="9" t="str">
        <f t="shared" si="3"/>
        <v>INVALID</v>
      </c>
      <c r="O25" s="45"/>
    </row>
    <row r="26" spans="1:31" ht="57" customHeight="1">
      <c r="A26" s="22" t="s">
        <v>287</v>
      </c>
      <c r="B26" s="23" t="s">
        <v>288</v>
      </c>
      <c r="C26" s="24" t="s">
        <v>74</v>
      </c>
      <c r="D26" s="24" t="s">
        <v>75</v>
      </c>
      <c r="E26" s="24" t="s">
        <v>289</v>
      </c>
      <c r="F26" s="25"/>
      <c r="G26" s="25"/>
      <c r="H26" s="25"/>
      <c r="I26" s="25"/>
      <c r="J26" s="38"/>
      <c r="K26" s="9" t="str">
        <f t="shared" si="0"/>
        <v>INVALID</v>
      </c>
      <c r="L26" s="9" t="str">
        <f t="shared" si="1"/>
        <v>INVALID</v>
      </c>
      <c r="M26" s="9" t="str">
        <f t="shared" si="2"/>
        <v>INVALID</v>
      </c>
      <c r="N26" s="9" t="str">
        <f t="shared" si="3"/>
        <v>INVALID</v>
      </c>
      <c r="O26" s="45"/>
    </row>
    <row r="27" spans="1:31" ht="63" customHeight="1">
      <c r="A27" s="22" t="s">
        <v>290</v>
      </c>
      <c r="B27" s="23" t="s">
        <v>291</v>
      </c>
      <c r="C27" s="24" t="s">
        <v>74</v>
      </c>
      <c r="D27" s="24" t="s">
        <v>75</v>
      </c>
      <c r="E27" s="24" t="s">
        <v>292</v>
      </c>
      <c r="F27" s="25"/>
      <c r="G27" s="25"/>
      <c r="H27" s="25"/>
      <c r="I27" s="25"/>
      <c r="J27" s="34"/>
      <c r="K27" s="9" t="str">
        <f t="shared" si="0"/>
        <v>INVALID</v>
      </c>
      <c r="L27" s="9" t="str">
        <f t="shared" si="1"/>
        <v>INVALID</v>
      </c>
      <c r="M27" s="9" t="str">
        <f t="shared" si="2"/>
        <v>INVALID</v>
      </c>
      <c r="N27" s="9" t="str">
        <f t="shared" si="3"/>
        <v>INVALID</v>
      </c>
      <c r="O27" s="45"/>
    </row>
    <row r="28" spans="1:31" ht="73.5" customHeight="1">
      <c r="A28" s="22" t="s">
        <v>293</v>
      </c>
      <c r="B28" s="23" t="s">
        <v>294</v>
      </c>
      <c r="C28" s="24" t="s">
        <v>74</v>
      </c>
      <c r="D28" s="24" t="s">
        <v>75</v>
      </c>
      <c r="E28" s="24" t="s">
        <v>295</v>
      </c>
      <c r="F28" s="25"/>
      <c r="G28" s="25"/>
      <c r="H28" s="25"/>
      <c r="I28" s="25"/>
      <c r="J28" s="38"/>
      <c r="K28" s="9" t="str">
        <f t="shared" si="0"/>
        <v>INVALID</v>
      </c>
      <c r="L28" s="9" t="str">
        <f t="shared" si="1"/>
        <v>INVALID</v>
      </c>
      <c r="M28" s="9" t="str">
        <f t="shared" si="2"/>
        <v>INVALID</v>
      </c>
      <c r="N28" s="9" t="str">
        <f t="shared" si="3"/>
        <v>INVALID</v>
      </c>
      <c r="O28" s="45"/>
    </row>
    <row r="29" spans="1:31" ht="58.95" customHeight="1">
      <c r="A29" s="22" t="s">
        <v>296</v>
      </c>
      <c r="B29" s="23" t="s">
        <v>297</v>
      </c>
      <c r="C29" s="24" t="s">
        <v>74</v>
      </c>
      <c r="D29" s="24" t="s">
        <v>75</v>
      </c>
      <c r="E29" s="24" t="s">
        <v>298</v>
      </c>
      <c r="F29" s="25"/>
      <c r="G29" s="25"/>
      <c r="H29" s="25"/>
      <c r="I29" s="25"/>
      <c r="J29" s="34"/>
      <c r="K29" s="9" t="str">
        <f t="shared" si="0"/>
        <v>INVALID</v>
      </c>
      <c r="L29" s="9" t="str">
        <f t="shared" si="1"/>
        <v>INVALID</v>
      </c>
      <c r="M29" s="9" t="str">
        <f t="shared" si="2"/>
        <v>INVALID</v>
      </c>
      <c r="N29" s="9" t="str">
        <f t="shared" si="3"/>
        <v>INVALID</v>
      </c>
      <c r="O29" s="45"/>
    </row>
    <row r="30" spans="1:31" ht="51" customHeight="1">
      <c r="A30" s="22" t="s">
        <v>299</v>
      </c>
      <c r="B30" s="23" t="s">
        <v>300</v>
      </c>
      <c r="C30" s="24" t="s">
        <v>113</v>
      </c>
      <c r="D30" s="24" t="s">
        <v>75</v>
      </c>
      <c r="E30" s="24" t="s">
        <v>301</v>
      </c>
      <c r="F30" s="25"/>
      <c r="G30" s="25"/>
      <c r="H30" s="25"/>
      <c r="I30" s="25"/>
      <c r="J30" s="34"/>
      <c r="K30" s="9" t="str">
        <f t="shared" si="0"/>
        <v>INVALID</v>
      </c>
      <c r="L30" s="9" t="str">
        <f t="shared" si="1"/>
        <v>INVALID</v>
      </c>
      <c r="M30" s="9" t="str">
        <f t="shared" si="2"/>
        <v>INVALID</v>
      </c>
      <c r="N30" s="9" t="str">
        <f t="shared" si="3"/>
        <v>INVALID</v>
      </c>
      <c r="O30" s="45"/>
    </row>
    <row r="31" spans="1:31" ht="70.2" customHeight="1">
      <c r="A31" s="22" t="s">
        <v>302</v>
      </c>
      <c r="B31" s="23" t="s">
        <v>303</v>
      </c>
      <c r="C31" s="24" t="s">
        <v>74</v>
      </c>
      <c r="D31" s="24" t="s">
        <v>75</v>
      </c>
      <c r="E31" s="24" t="s">
        <v>304</v>
      </c>
      <c r="F31" s="25"/>
      <c r="G31" s="25"/>
      <c r="H31" s="25"/>
      <c r="I31" s="25"/>
      <c r="J31" s="34"/>
      <c r="K31" s="9" t="str">
        <f t="shared" si="0"/>
        <v>INVALID</v>
      </c>
      <c r="L31" s="9" t="str">
        <f t="shared" si="1"/>
        <v>INVALID</v>
      </c>
      <c r="M31" s="9" t="str">
        <f t="shared" si="2"/>
        <v>INVALID</v>
      </c>
      <c r="N31" s="9" t="str">
        <f t="shared" si="3"/>
        <v>INVALID</v>
      </c>
      <c r="O31" s="45"/>
    </row>
    <row r="32" spans="1:31" ht="73.95" customHeight="1">
      <c r="A32" s="22" t="s">
        <v>305</v>
      </c>
      <c r="B32" s="23" t="s">
        <v>306</v>
      </c>
      <c r="C32" s="24" t="s">
        <v>74</v>
      </c>
      <c r="D32" s="24">
        <v>3</v>
      </c>
      <c r="E32" s="24" t="s">
        <v>307</v>
      </c>
      <c r="F32" s="25"/>
      <c r="G32" s="25"/>
      <c r="H32" s="25"/>
      <c r="I32" s="25"/>
      <c r="J32" s="24"/>
      <c r="K32" s="9" t="str">
        <f t="shared" si="0"/>
        <v>INVALID</v>
      </c>
      <c r="L32" s="9" t="str">
        <f t="shared" si="1"/>
        <v>INVALID</v>
      </c>
      <c r="M32" s="9" t="str">
        <f t="shared" si="2"/>
        <v>INVALID</v>
      </c>
      <c r="N32" s="9" t="str">
        <f t="shared" si="3"/>
        <v>INVALID</v>
      </c>
      <c r="O32" s="40"/>
    </row>
    <row r="33" spans="1:16">
      <c r="A33" s="6"/>
      <c r="B33" s="1"/>
    </row>
    <row r="34" spans="1:16" hidden="1">
      <c r="A34" s="6"/>
      <c r="B34" s="1"/>
      <c r="E34" s="2" t="s">
        <v>86</v>
      </c>
      <c r="G34" s="10" t="e">
        <f>AVERAGE(K21:K32)</f>
        <v>#DIV/0!</v>
      </c>
      <c r="H34" s="10" t="e">
        <f>1-G34</f>
        <v>#DIV/0!</v>
      </c>
    </row>
    <row r="35" spans="1:16" hidden="1">
      <c r="E35" s="4" t="s">
        <v>87</v>
      </c>
      <c r="F35" s="4"/>
      <c r="G35" s="10" t="e">
        <f>AVERAGE(L21:L32)</f>
        <v>#DIV/0!</v>
      </c>
      <c r="H35" s="10" t="e">
        <f>1-G35</f>
        <v>#DIV/0!</v>
      </c>
    </row>
    <row r="36" spans="1:16" hidden="1">
      <c r="E36" s="4" t="s">
        <v>88</v>
      </c>
      <c r="F36" s="4"/>
      <c r="G36" s="10" t="e">
        <f>AVERAGE(M21:M32)</f>
        <v>#DIV/0!</v>
      </c>
      <c r="H36" s="10" t="e">
        <f>1-G36</f>
        <v>#DIV/0!</v>
      </c>
    </row>
    <row r="37" spans="1:16" hidden="1">
      <c r="E37" s="4" t="s">
        <v>89</v>
      </c>
      <c r="F37" s="4"/>
      <c r="G37" s="10" t="e">
        <f>AVERAGE(N21:N32)</f>
        <v>#DIV/0!</v>
      </c>
      <c r="H37" s="10" t="e">
        <f>1-G37</f>
        <v>#DIV/0!</v>
      </c>
    </row>
    <row r="38" spans="1:16" hidden="1">
      <c r="E38" s="4" t="s">
        <v>90</v>
      </c>
      <c r="F38" s="4"/>
      <c r="G38" s="10" t="e">
        <f>AVERAGE(G34:G37)</f>
        <v>#DIV/0!</v>
      </c>
      <c r="H38" s="10" t="e">
        <f>1-G38</f>
        <v>#DIV/0!</v>
      </c>
    </row>
    <row r="39" spans="1:16" hidden="1">
      <c r="E39" s="4" t="s">
        <v>91</v>
      </c>
      <c r="F39" s="4"/>
      <c r="G39" s="10" t="e">
        <f>AVERAGE(L21:L23)</f>
        <v>#DIV/0!</v>
      </c>
      <c r="H39" s="10" t="e">
        <f t="shared" ref="H39:H41" si="4">1-G39</f>
        <v>#DIV/0!</v>
      </c>
    </row>
    <row r="40" spans="1:16" hidden="1">
      <c r="E40" s="4" t="s">
        <v>92</v>
      </c>
      <c r="F40" s="4"/>
      <c r="G40" s="10" t="e">
        <f>AVERAGE(L21:L31)</f>
        <v>#DIV/0!</v>
      </c>
      <c r="H40" s="10" t="e">
        <f t="shared" si="4"/>
        <v>#DIV/0!</v>
      </c>
    </row>
    <row r="41" spans="1:16" hidden="1">
      <c r="E41" s="4" t="s">
        <v>93</v>
      </c>
      <c r="F41" s="4"/>
      <c r="G41" s="10" t="e">
        <f>AVERAGE(L21:L32)</f>
        <v>#DIV/0!</v>
      </c>
      <c r="H41" s="10" t="e">
        <f t="shared" si="4"/>
        <v>#DIV/0!</v>
      </c>
    </row>
    <row r="43" spans="1:16" ht="30" customHeight="1">
      <c r="A43" s="78"/>
      <c r="B43" s="78"/>
      <c r="C43" s="78"/>
      <c r="D43" s="78"/>
      <c r="E43" s="78"/>
      <c r="F43" s="78"/>
      <c r="G43" s="78"/>
      <c r="H43" s="78"/>
      <c r="I43" s="78"/>
      <c r="J43" s="78"/>
      <c r="K43" s="78"/>
      <c r="L43" s="78"/>
      <c r="M43" s="78"/>
      <c r="N43" s="78"/>
      <c r="O43" s="78"/>
      <c r="P43" s="78"/>
    </row>
  </sheetData>
  <mergeCells count="4">
    <mergeCell ref="A1:I1"/>
    <mergeCell ref="A43:P43"/>
    <mergeCell ref="C5:D5"/>
    <mergeCell ref="C7:D7"/>
  </mergeCells>
  <phoneticPr fontId="10" type="noConversion"/>
  <conditionalFormatting sqref="O21:O32">
    <cfRule type="containsText" dxfId="270" priority="1" operator="containsText" text="5">
      <formula>NOT(ISERROR(SEARCH("5",O21)))</formula>
    </cfRule>
    <cfRule type="containsText" dxfId="269" priority="2" operator="containsText" text="4">
      <formula>NOT(ISERROR(SEARCH("4",O21)))</formula>
    </cfRule>
    <cfRule type="containsText" dxfId="268" priority="3" operator="containsText" text="3">
      <formula>NOT(ISERROR(SEARCH("3",O21)))</formula>
    </cfRule>
    <cfRule type="containsText" dxfId="267" priority="4" operator="containsText" text="2">
      <formula>NOT(ISERROR(SEARCH("2",O21)))</formula>
    </cfRule>
    <cfRule type="containsText" dxfId="266" priority="5" operator="containsText" text="1">
      <formula>NOT(ISERROR(SEARCH("1",O21)))</formula>
    </cfRule>
    <cfRule type="containsText" dxfId="265" priority="6" operator="containsText" text="0">
      <formula>NOT(ISERROR(SEARCH("0",O21)))</formula>
    </cfRule>
  </conditionalFormatting>
  <dataValidations count="1">
    <dataValidation type="list" allowBlank="1" showInputMessage="1" showErrorMessage="1" sqref="O21:O32">
      <formula1>"0,1,2,3,4,5"</formula1>
    </dataValidation>
  </dataValidation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22" operator="equal" id="{EFB04C81-2C9A-4E5D-B736-727B5E727B50}">
            <xm:f>Values!$A$8</xm:f>
            <x14:dxf>
              <fill>
                <patternFill>
                  <bgColor rgb="FF27AE60"/>
                </patternFill>
              </fill>
            </x14:dxf>
          </x14:cfRule>
          <x14:cfRule type="cellIs" priority="23" operator="equal" id="{C308CEC5-52BD-4C76-AA4B-D147F3B3F019}">
            <xm:f>Values!$A$7</xm:f>
            <x14:dxf>
              <fill>
                <patternFill>
                  <bgColor rgb="FFF1C40F"/>
                </patternFill>
              </fill>
            </x14:dxf>
          </x14:cfRule>
          <x14:cfRule type="cellIs" priority="24" operator="equal" id="{64C611D1-2B26-465D-850B-E0F9BE160C8B}">
            <xm:f>Values!$A$6</xm:f>
            <x14:dxf>
              <fill>
                <patternFill>
                  <bgColor rgb="FFF39C12"/>
                </patternFill>
              </fill>
            </x14:dxf>
          </x14:cfRule>
          <x14:cfRule type="cellIs" priority="25" operator="equal" id="{94D2B049-F176-4094-823F-79C16801DC87}">
            <xm:f>Values!$A$5</xm:f>
            <x14:dxf>
              <fill>
                <patternFill>
                  <bgColor rgb="FFE67E22"/>
                </patternFill>
              </fill>
            </x14:dxf>
          </x14:cfRule>
          <x14:cfRule type="cellIs" priority="26" operator="equal" id="{F4599791-6C86-42F7-9235-4D189D7E44E2}">
            <xm:f>Values!$A$4</xm:f>
            <x14:dxf>
              <fill>
                <patternFill>
                  <bgColor rgb="FFE74C3C"/>
                </patternFill>
              </fill>
            </x14:dxf>
          </x14:cfRule>
          <xm:sqref>F21:F32</xm:sqref>
        </x14:conditionalFormatting>
        <x14:conditionalFormatting xmlns:xm="http://schemas.microsoft.com/office/excel/2006/main">
          <x14:cfRule type="cellIs" priority="7" operator="equal" id="{1EEB90CC-0D06-406E-9450-553155D123F6}">
            <xm:f>Values!$A$15</xm:f>
            <x14:dxf>
              <fill>
                <patternFill>
                  <bgColor rgb="FF27AE60"/>
                </patternFill>
              </fill>
            </x14:dxf>
          </x14:cfRule>
          <x14:cfRule type="cellIs" priority="18" operator="equal" id="{FAF25327-1E7D-4148-98A4-0EBCF5517B2E}">
            <xm:f>Values!$A$14</xm:f>
            <x14:dxf>
              <fill>
                <patternFill>
                  <bgColor rgb="FFF1C40F"/>
                </patternFill>
              </fill>
            </x14:dxf>
          </x14:cfRule>
          <x14:cfRule type="cellIs" priority="19" operator="equal" id="{692C66CC-73C2-422B-B814-AF254EBC744D}">
            <xm:f>Values!$A$13</xm:f>
            <x14:dxf>
              <fill>
                <patternFill>
                  <bgColor rgb="FFF39C12"/>
                </patternFill>
              </fill>
            </x14:dxf>
          </x14:cfRule>
          <x14:cfRule type="cellIs" priority="20" operator="equal" id="{6F649F80-F518-4A55-8D85-F50FFCEDC465}">
            <xm:f>Values!$A$12</xm:f>
            <x14:dxf>
              <fill>
                <patternFill>
                  <bgColor rgb="FFE67E22"/>
                </patternFill>
              </fill>
            </x14:dxf>
          </x14:cfRule>
          <x14:cfRule type="cellIs" priority="21" operator="equal" id="{78BC53BA-1B8B-4653-90DB-621B94450EAD}">
            <xm:f>Values!$A$11</xm:f>
            <x14:dxf>
              <fill>
                <patternFill>
                  <bgColor rgb="FFE74C3C"/>
                </patternFill>
              </fill>
            </x14:dxf>
          </x14:cfRule>
          <xm:sqref>G21:G32</xm:sqref>
        </x14:conditionalFormatting>
        <x14:conditionalFormatting xmlns:xm="http://schemas.microsoft.com/office/excel/2006/main">
          <x14:cfRule type="cellIs" priority="8" operator="equal" id="{F67FEC0E-307C-4B03-A47A-6F978187B0C3}">
            <xm:f>Values!$A$22</xm:f>
            <x14:dxf>
              <fill>
                <patternFill>
                  <bgColor rgb="FF27B060"/>
                </patternFill>
              </fill>
            </x14:dxf>
          </x14:cfRule>
          <x14:cfRule type="cellIs" priority="14" operator="equal" id="{9A21DA35-4B60-4305-9A54-27ABE960303A}">
            <xm:f>Values!$A$21</xm:f>
            <x14:dxf>
              <fill>
                <patternFill>
                  <bgColor rgb="FFF1C40F"/>
                </patternFill>
              </fill>
            </x14:dxf>
          </x14:cfRule>
          <x14:cfRule type="cellIs" priority="15" operator="equal" id="{EEF6AF5D-9C2C-41C4-8167-EA54A0AE923C}">
            <xm:f>Values!$A$20</xm:f>
            <x14:dxf>
              <fill>
                <patternFill>
                  <bgColor rgb="FFF39C12"/>
                </patternFill>
              </fill>
            </x14:dxf>
          </x14:cfRule>
          <x14:cfRule type="cellIs" priority="16" operator="equal" id="{F0889929-8665-4500-A5B2-D71AD3115201}">
            <xm:f>Values!$A$19</xm:f>
            <x14:dxf>
              <fill>
                <patternFill>
                  <bgColor rgb="FFE67E22"/>
                </patternFill>
              </fill>
            </x14:dxf>
          </x14:cfRule>
          <x14:cfRule type="cellIs" priority="17" operator="equal" id="{7B165319-45EF-42D7-B12F-C8504286B7F9}">
            <xm:f>Values!$A$18</xm:f>
            <x14:dxf>
              <fill>
                <patternFill>
                  <bgColor rgb="FFE74C3C"/>
                </patternFill>
              </fill>
            </x14:dxf>
          </x14:cfRule>
          <xm:sqref>H21:H32</xm:sqref>
        </x14:conditionalFormatting>
        <x14:conditionalFormatting xmlns:xm="http://schemas.microsoft.com/office/excel/2006/main">
          <x14:cfRule type="cellIs" priority="9" operator="equal" id="{B5D67643-2FE3-4201-9ED9-1D13A1245A87}">
            <xm:f>Values!$A$29</xm:f>
            <x14:dxf>
              <fill>
                <patternFill>
                  <bgColor rgb="FF27AE60"/>
                </patternFill>
              </fill>
            </x14:dxf>
          </x14:cfRule>
          <x14:cfRule type="cellIs" priority="10" operator="equal" id="{D65F5F45-B8B9-48BB-A360-2431AEAE171E}">
            <xm:f>Values!$A$28</xm:f>
            <x14:dxf>
              <fill>
                <patternFill>
                  <bgColor rgb="FFF1C40F"/>
                </patternFill>
              </fill>
            </x14:dxf>
          </x14:cfRule>
          <x14:cfRule type="cellIs" priority="11" operator="equal" id="{9DB33346-7422-4658-9901-C91E48ABB163}">
            <xm:f>Values!$A$27</xm:f>
            <x14:dxf>
              <fill>
                <patternFill>
                  <bgColor rgb="FFF39C12"/>
                </patternFill>
              </fill>
            </x14:dxf>
          </x14:cfRule>
          <x14:cfRule type="cellIs" priority="12" operator="equal" id="{EE9095C6-0BA0-4E25-8F64-A2E8BB3D8B55}">
            <xm:f>Values!$A$26</xm:f>
            <x14:dxf>
              <fill>
                <patternFill>
                  <bgColor rgb="FFE67E22"/>
                </patternFill>
              </fill>
            </x14:dxf>
          </x14:cfRule>
          <x14:cfRule type="cellIs" priority="13" operator="equal" id="{919B48DA-F59C-443B-A6D5-9D77E031D416}">
            <xm:f>Values!$A$25</xm:f>
            <x14:dxf>
              <fill>
                <patternFill>
                  <bgColor rgb="FFE74C3C"/>
                </patternFill>
              </fill>
            </x14:dxf>
          </x14:cfRule>
          <xm:sqref>I21:I32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I21:I32</xm:sqref>
        </x14:dataValidation>
        <x14:dataValidation type="list" allowBlank="1" showInputMessage="1" showErrorMessage="1">
          <x14:formula1>
            <xm:f>Values!$A$18:$A$22</xm:f>
          </x14:formula1>
          <xm:sqref>H21:H32</xm:sqref>
        </x14:dataValidation>
        <x14:dataValidation type="list" allowBlank="1" showInputMessage="1" showErrorMessage="1">
          <x14:formula1>
            <xm:f>Values!$A$11:$A$15</xm:f>
          </x14:formula1>
          <xm:sqref>G21:G32</xm:sqref>
        </x14:dataValidation>
        <x14:dataValidation type="list" allowBlank="1" showInputMessage="1" showErrorMessage="1">
          <x14:formula1>
            <xm:f>Values!$A$4:$A$8</xm:f>
          </x14:formula1>
          <xm:sqref>F21:F32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61D6C9B2253A499B81D7CC2147BA03" ma:contentTypeVersion="12" ma:contentTypeDescription="Create a new document." ma:contentTypeScope="" ma:versionID="832b5309a4220fe88f931aa88a02a021">
  <xsd:schema xmlns:xsd="http://www.w3.org/2001/XMLSchema" xmlns:xs="http://www.w3.org/2001/XMLSchema" xmlns:p="http://schemas.microsoft.com/office/2006/metadata/properties" xmlns:ns2="25e7633f-4e57-499f-8c01-61d4b8a615fa" xmlns:ns3="0b5ac5d0-2fec-473d-a78e-a88bd60c97cf" targetNamespace="http://schemas.microsoft.com/office/2006/metadata/properties" ma:root="true" ma:fieldsID="dcb697f5d88bd996f885fc96942d7180" ns2:_="" ns3:_="">
    <xsd:import namespace="25e7633f-4e57-499f-8c01-61d4b8a615fa"/>
    <xsd:import namespace="0b5ac5d0-2fec-473d-a78e-a88bd60c97c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7633f-4e57-499f-8c01-61d4b8a615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5ac5d0-2fec-473d-a78e-a88bd60c97c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626A45-CF7E-481F-823B-BDAB7E11F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7633f-4e57-499f-8c01-61d4b8a615fa"/>
    <ds:schemaRef ds:uri="0b5ac5d0-2fec-473d-a78e-a88bd60c9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71DA27-F0D3-42B1-8CD5-C719B4F02555}">
  <ds:schemaRefs>
    <ds:schemaRef ds:uri="http://purl.org/dc/dcmitype/"/>
    <ds:schemaRef ds:uri="http://purl.org/dc/terms/"/>
    <ds:schemaRef ds:uri="0b5ac5d0-2fec-473d-a78e-a88bd60c97cf"/>
    <ds:schemaRef ds:uri="http://purl.org/dc/elements/1.1/"/>
    <ds:schemaRef ds:uri="25e7633f-4e57-499f-8c01-61d4b8a615fa"/>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97429DF-1BAB-4396-9AEF-0E090D12D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Azeddine KHOUFACHE</dc:creator>
  <cp:keywords/>
  <dc:description/>
  <cp:lastModifiedBy>Aissa KESSAS</cp:lastModifiedBy>
  <cp:revision/>
  <dcterms:created xsi:type="dcterms:W3CDTF">2014-02-04T12:41:39Z</dcterms:created>
  <dcterms:modified xsi:type="dcterms:W3CDTF">2024-11-28T08:26:17Z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0x0101000261D6C9B2253A499B81D7CC2147BA03</vt:lpwstr>
  </property>
  <property fmtid="{D5CDD505-2E9C-101B-9397-08002B2CF9AE}" pid="3" name="Order">
    <vt:r8>2330300</vt:r8>
  </property>
  <property fmtid="{D5CDD505-2E9C-101B-9397-08002B2CF9AE}" pid="4" name="ComplianceAssetId">
    <vt:lpwstr/>
  </property>
</Properties>
</file>