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ga\Documents\UPIICSA\9° Semestre\Administración de Base de Datos\Proyecto\"/>
    </mc:Choice>
  </mc:AlternateContent>
  <xr:revisionPtr revIDLastSave="0" documentId="13_ncr:1_{F4946B15-9F74-4453-A922-825990C043CF}" xr6:coauthVersionLast="46" xr6:coauthVersionMax="46" xr10:uidLastSave="{00000000-0000-0000-0000-000000000000}"/>
  <bookViews>
    <workbookView xWindow="-120" yWindow="-120" windowWidth="20730" windowHeight="11160" firstSheet="5" activeTab="5" xr2:uid="{B2BE26F9-3C1E-4A80-9231-4E1BCF42E43C}"/>
  </bookViews>
  <sheets>
    <sheet name="Hoja4" sheetId="4" r:id="rId1"/>
    <sheet name="Tablas" sheetId="3" r:id="rId2"/>
    <sheet name="Carrera" sheetId="2" r:id="rId3"/>
    <sheet name="Alumno" sheetId="1" r:id="rId4"/>
    <sheet name="Grupo" sheetId="6" r:id="rId5"/>
    <sheet name="Materia" sheetId="9" r:id="rId6"/>
    <sheet name="Secuencia" sheetId="8" r:id="rId7"/>
    <sheet name="Kardex" sheetId="7" r:id="rId8"/>
    <sheet name="JefeGrupo" sheetId="5" r:id="rId9"/>
    <sheet name="Departamento" sheetId="11" r:id="rId10"/>
    <sheet name="Profesor" sheetId="10" r:id="rId11"/>
    <sheet name="PeriodoActual" sheetId="12" r:id="rId12"/>
  </sheets>
  <calcPr calcId="191029"/>
  <customWorkbookViews>
    <customWorkbookView name="Kardex" guid="{CFBFA597-1949-4206-A5D0-840C2A1F97BC}" maximized="1" xWindow="-8" yWindow="-8" windowWidth="1382" windowHeight="744" activeSheetId="7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2" l="1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4" i="12"/>
  <c r="R5" i="11"/>
  <c r="R6" i="11"/>
  <c r="R7" i="11"/>
  <c r="R8" i="11"/>
  <c r="R9" i="11"/>
  <c r="R10" i="11"/>
  <c r="R11" i="11"/>
  <c r="R4" i="11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4" i="10"/>
  <c r="K5" i="10"/>
  <c r="L5" i="10" s="1"/>
  <c r="K6" i="10"/>
  <c r="L6" i="10" s="1"/>
  <c r="K7" i="10"/>
  <c r="L7" i="10" s="1"/>
  <c r="K8" i="10"/>
  <c r="L8" i="10" s="1"/>
  <c r="K9" i="10"/>
  <c r="L9" i="10" s="1"/>
  <c r="K10" i="10"/>
  <c r="L10" i="10" s="1"/>
  <c r="K11" i="10"/>
  <c r="L11" i="10" s="1"/>
  <c r="K12" i="10"/>
  <c r="L12" i="10" s="1"/>
  <c r="K13" i="10"/>
  <c r="L13" i="10" s="1"/>
  <c r="K14" i="10"/>
  <c r="L14" i="10" s="1"/>
  <c r="K15" i="10"/>
  <c r="L15" i="10" s="1"/>
  <c r="K16" i="10"/>
  <c r="L16" i="10" s="1"/>
  <c r="K17" i="10"/>
  <c r="L17" i="10" s="1"/>
  <c r="K18" i="10"/>
  <c r="L18" i="10" s="1"/>
  <c r="K19" i="10"/>
  <c r="L19" i="10" s="1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K39" i="10"/>
  <c r="L39" i="10" s="1"/>
  <c r="K40" i="10"/>
  <c r="L40" i="10" s="1"/>
  <c r="K41" i="10"/>
  <c r="L41" i="10" s="1"/>
  <c r="K42" i="10"/>
  <c r="L42" i="10" s="1"/>
  <c r="K43" i="10"/>
  <c r="L43" i="10" s="1"/>
  <c r="K44" i="10"/>
  <c r="L44" i="10" s="1"/>
  <c r="K45" i="10"/>
  <c r="L45" i="10" s="1"/>
  <c r="K46" i="10"/>
  <c r="L46" i="10" s="1"/>
  <c r="K47" i="10"/>
  <c r="L47" i="10" s="1"/>
  <c r="K48" i="10"/>
  <c r="L48" i="10" s="1"/>
  <c r="K49" i="10"/>
  <c r="L49" i="10" s="1"/>
  <c r="K50" i="10"/>
  <c r="L50" i="10" s="1"/>
  <c r="K51" i="10"/>
  <c r="L51" i="10" s="1"/>
  <c r="K52" i="10"/>
  <c r="L52" i="10" s="1"/>
  <c r="K53" i="10"/>
  <c r="L53" i="10" s="1"/>
  <c r="K4" i="10"/>
  <c r="L4" i="10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X58" i="6"/>
  <c r="X4" i="6"/>
  <c r="I21" i="10"/>
  <c r="J21" i="10" s="1"/>
  <c r="I20" i="10"/>
  <c r="J20" i="10" s="1"/>
  <c r="I19" i="10"/>
  <c r="J19" i="10" s="1"/>
  <c r="I18" i="10"/>
  <c r="J18" i="10" s="1"/>
  <c r="I17" i="10"/>
  <c r="J17" i="10" s="1"/>
  <c r="I16" i="10"/>
  <c r="J16" i="10" s="1"/>
  <c r="I15" i="10"/>
  <c r="J15" i="10" s="1"/>
  <c r="I14" i="10"/>
  <c r="J14" i="10" s="1"/>
  <c r="I13" i="10"/>
  <c r="J13" i="10" s="1"/>
  <c r="I11" i="10"/>
  <c r="J11" i="10" s="1"/>
  <c r="I10" i="10"/>
  <c r="J10" i="10" s="1"/>
  <c r="I9" i="10"/>
  <c r="J9" i="10" s="1"/>
  <c r="I7" i="10"/>
  <c r="J7" i="10" s="1"/>
  <c r="I6" i="10"/>
  <c r="J6" i="10" s="1"/>
  <c r="I5" i="10"/>
  <c r="J5" i="10" s="1"/>
  <c r="I4" i="10"/>
  <c r="J4" i="10" s="1"/>
  <c r="I8" i="10"/>
  <c r="J8" i="10" s="1"/>
  <c r="I12" i="10"/>
  <c r="J12" i="10" s="1"/>
  <c r="I22" i="10"/>
  <c r="J22" i="10" s="1"/>
  <c r="I23" i="10"/>
  <c r="J23" i="10" s="1"/>
  <c r="I24" i="10"/>
  <c r="J24" i="10" s="1"/>
  <c r="I25" i="10"/>
  <c r="J25" i="10" s="1"/>
  <c r="I26" i="10"/>
  <c r="J26" i="10" s="1"/>
  <c r="I27" i="10"/>
  <c r="J27" i="10" s="1"/>
  <c r="I28" i="10"/>
  <c r="J28" i="10" s="1"/>
  <c r="I29" i="10"/>
  <c r="J29" i="10" s="1"/>
  <c r="I30" i="10"/>
  <c r="J30" i="10" s="1"/>
  <c r="I31" i="10"/>
  <c r="J31" i="10" s="1"/>
  <c r="I32" i="10"/>
  <c r="J32" i="10" s="1"/>
  <c r="I33" i="10"/>
  <c r="J33" i="10" s="1"/>
  <c r="I34" i="10"/>
  <c r="J34" i="10" s="1"/>
  <c r="I35" i="10"/>
  <c r="J35" i="10" s="1"/>
  <c r="I36" i="10"/>
  <c r="J36" i="10" s="1"/>
  <c r="I37" i="10"/>
  <c r="J37" i="10" s="1"/>
  <c r="I38" i="10"/>
  <c r="J38" i="10" s="1"/>
  <c r="I39" i="10"/>
  <c r="J39" i="10" s="1"/>
  <c r="I40" i="10"/>
  <c r="J40" i="10" s="1"/>
  <c r="I41" i="10"/>
  <c r="J41" i="10" s="1"/>
  <c r="I42" i="10"/>
  <c r="J42" i="10" s="1"/>
  <c r="I43" i="10"/>
  <c r="J43" i="10" s="1"/>
  <c r="I44" i="10"/>
  <c r="J44" i="10" s="1"/>
  <c r="I45" i="10"/>
  <c r="J45" i="10" s="1"/>
  <c r="I46" i="10"/>
  <c r="J46" i="10" s="1"/>
  <c r="I47" i="10"/>
  <c r="J47" i="10" s="1"/>
  <c r="I48" i="10"/>
  <c r="J48" i="10" s="1"/>
  <c r="I49" i="10"/>
  <c r="J49" i="10" s="1"/>
  <c r="I50" i="10"/>
  <c r="J50" i="10" s="1"/>
  <c r="I51" i="10"/>
  <c r="J51" i="10" s="1"/>
  <c r="I52" i="10"/>
  <c r="J52" i="10" s="1"/>
  <c r="I53" i="10"/>
  <c r="J53" i="10" s="1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4" i="10"/>
  <c r="N15" i="5"/>
  <c r="N14" i="5"/>
  <c r="N13" i="5"/>
  <c r="N12" i="5"/>
  <c r="N11" i="5"/>
  <c r="N10" i="5"/>
  <c r="N9" i="5"/>
  <c r="N8" i="5"/>
  <c r="N7" i="5"/>
  <c r="N6" i="5"/>
  <c r="N5" i="5"/>
  <c r="N4" i="5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24" i="7"/>
  <c r="O53" i="1"/>
  <c r="P53" i="1" s="1"/>
  <c r="G5" i="1"/>
  <c r="G4" i="1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Y2" i="8" s="1"/>
  <c r="N53" i="6"/>
  <c r="N54" i="6"/>
  <c r="N55" i="6"/>
  <c r="N56" i="6"/>
  <c r="N57" i="6"/>
  <c r="N58" i="6"/>
  <c r="N59" i="6"/>
  <c r="N60" i="6"/>
  <c r="N61" i="6"/>
  <c r="N62" i="6"/>
  <c r="N63" i="6"/>
  <c r="N64" i="6"/>
  <c r="X64" i="6" s="1"/>
  <c r="N65" i="6"/>
  <c r="N66" i="6"/>
  <c r="N52" i="6"/>
  <c r="N37" i="6"/>
  <c r="N38" i="6"/>
  <c r="N39" i="6"/>
  <c r="N40" i="6"/>
  <c r="N41" i="6"/>
  <c r="N42" i="6"/>
  <c r="N43" i="6"/>
  <c r="N44" i="6"/>
  <c r="N45" i="6"/>
  <c r="N46" i="6"/>
  <c r="N47" i="6"/>
  <c r="N48" i="6"/>
  <c r="X48" i="6" s="1"/>
  <c r="N49" i="6"/>
  <c r="N50" i="6"/>
  <c r="N36" i="6"/>
  <c r="N21" i="6"/>
  <c r="N22" i="6"/>
  <c r="N23" i="6"/>
  <c r="X23" i="6" s="1"/>
  <c r="N24" i="6"/>
  <c r="N25" i="6"/>
  <c r="N26" i="6"/>
  <c r="N27" i="6"/>
  <c r="N28" i="6"/>
  <c r="N29" i="6"/>
  <c r="N30" i="6"/>
  <c r="X30" i="6" s="1"/>
  <c r="N31" i="6"/>
  <c r="N32" i="6"/>
  <c r="X32" i="6" s="1"/>
  <c r="N33" i="6"/>
  <c r="N34" i="6"/>
  <c r="N20" i="6"/>
  <c r="N18" i="6"/>
  <c r="N5" i="6"/>
  <c r="N6" i="6"/>
  <c r="N7" i="6"/>
  <c r="N8" i="6"/>
  <c r="N9" i="6"/>
  <c r="N10" i="6"/>
  <c r="N11" i="6"/>
  <c r="N12" i="6"/>
  <c r="N13" i="6"/>
  <c r="N14" i="6"/>
  <c r="N15" i="6"/>
  <c r="N16" i="6"/>
  <c r="X16" i="6" s="1"/>
  <c r="N17" i="6"/>
  <c r="N4" i="6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5" i="9"/>
  <c r="AA5" i="9" s="1"/>
  <c r="N6" i="9"/>
  <c r="AA6" i="9" s="1"/>
  <c r="N7" i="9"/>
  <c r="AA7" i="9" s="1"/>
  <c r="N8" i="9"/>
  <c r="AA8" i="9" s="1"/>
  <c r="N9" i="9"/>
  <c r="AA9" i="9" s="1"/>
  <c r="N10" i="9"/>
  <c r="AA10" i="9" s="1"/>
  <c r="N11" i="9"/>
  <c r="AA11" i="9" s="1"/>
  <c r="N12" i="9"/>
  <c r="AA12" i="9" s="1"/>
  <c r="N13" i="9"/>
  <c r="AA13" i="9" s="1"/>
  <c r="N14" i="9"/>
  <c r="AA14" i="9" s="1"/>
  <c r="N15" i="9"/>
  <c r="AA15" i="9" s="1"/>
  <c r="N16" i="9"/>
  <c r="AA16" i="9" s="1"/>
  <c r="N17" i="9"/>
  <c r="AA17" i="9" s="1"/>
  <c r="N18" i="9"/>
  <c r="AA18" i="9" s="1"/>
  <c r="N19" i="9"/>
  <c r="AA19" i="9" s="1"/>
  <c r="N20" i="9"/>
  <c r="AA20" i="9" s="1"/>
  <c r="N21" i="9"/>
  <c r="AA21" i="9" s="1"/>
  <c r="N22" i="9"/>
  <c r="AA22" i="9" s="1"/>
  <c r="N23" i="9"/>
  <c r="AA23" i="9" s="1"/>
  <c r="N24" i="9"/>
  <c r="AA24" i="9" s="1"/>
  <c r="N25" i="9"/>
  <c r="AA25" i="9" s="1"/>
  <c r="N26" i="9"/>
  <c r="AA26" i="9" s="1"/>
  <c r="N27" i="9"/>
  <c r="AA27" i="9" s="1"/>
  <c r="N28" i="9"/>
  <c r="AA28" i="9" s="1"/>
  <c r="N29" i="9"/>
  <c r="AA29" i="9" s="1"/>
  <c r="N30" i="9"/>
  <c r="AA30" i="9" s="1"/>
  <c r="N31" i="9"/>
  <c r="AA31" i="9" s="1"/>
  <c r="N32" i="9"/>
  <c r="AA32" i="9" s="1"/>
  <c r="N33" i="9"/>
  <c r="AA33" i="9" s="1"/>
  <c r="N34" i="9"/>
  <c r="AA34" i="9" s="1"/>
  <c r="N35" i="9"/>
  <c r="AA35" i="9" s="1"/>
  <c r="N36" i="9"/>
  <c r="AA36" i="9" s="1"/>
  <c r="N37" i="9"/>
  <c r="AA37" i="9" s="1"/>
  <c r="N38" i="9"/>
  <c r="AA38" i="9" s="1"/>
  <c r="N39" i="9"/>
  <c r="AA39" i="9" s="1"/>
  <c r="N40" i="9"/>
  <c r="AA40" i="9" s="1"/>
  <c r="N41" i="9"/>
  <c r="AA41" i="9" s="1"/>
  <c r="N42" i="9"/>
  <c r="AA42" i="9" s="1"/>
  <c r="N43" i="9"/>
  <c r="AA43" i="9" s="1"/>
  <c r="N44" i="9"/>
  <c r="AA44" i="9" s="1"/>
  <c r="N45" i="9"/>
  <c r="AA45" i="9" s="1"/>
  <c r="N46" i="9"/>
  <c r="AA46" i="9" s="1"/>
  <c r="N47" i="9"/>
  <c r="AA47" i="9" s="1"/>
  <c r="N48" i="9"/>
  <c r="AA48" i="9" s="1"/>
  <c r="N49" i="9"/>
  <c r="AA49" i="9" s="1"/>
  <c r="N50" i="9"/>
  <c r="AA50" i="9" s="1"/>
  <c r="N51" i="9"/>
  <c r="AA51" i="9" s="1"/>
  <c r="N52" i="9"/>
  <c r="AA52" i="9" s="1"/>
  <c r="N53" i="9"/>
  <c r="AA53" i="9" s="1"/>
  <c r="N54" i="9"/>
  <c r="AA54" i="9" s="1"/>
  <c r="N55" i="9"/>
  <c r="AA55" i="9" s="1"/>
  <c r="N56" i="9"/>
  <c r="AA56" i="9" s="1"/>
  <c r="N57" i="9"/>
  <c r="AA57" i="9" s="1"/>
  <c r="N58" i="9"/>
  <c r="AA58" i="9" s="1"/>
  <c r="N59" i="9"/>
  <c r="AA59" i="9" s="1"/>
  <c r="N60" i="9"/>
  <c r="AA60" i="9" s="1"/>
  <c r="N61" i="9"/>
  <c r="AA61" i="9" s="1"/>
  <c r="N62" i="9"/>
  <c r="AA62" i="9" s="1"/>
  <c r="N63" i="9"/>
  <c r="AA63" i="9" s="1"/>
  <c r="N4" i="9"/>
  <c r="AA4" i="9" s="1"/>
  <c r="X5" i="6"/>
  <c r="X6" i="6"/>
  <c r="X7" i="6"/>
  <c r="X8" i="6"/>
  <c r="X9" i="6"/>
  <c r="X10" i="6"/>
  <c r="X11" i="6"/>
  <c r="X12" i="6"/>
  <c r="X13" i="6"/>
  <c r="X14" i="6"/>
  <c r="X15" i="6"/>
  <c r="X17" i="6"/>
  <c r="X18" i="6"/>
  <c r="X19" i="6"/>
  <c r="X20" i="6"/>
  <c r="X21" i="6"/>
  <c r="X22" i="6"/>
  <c r="X24" i="6"/>
  <c r="X25" i="6"/>
  <c r="X26" i="6"/>
  <c r="X27" i="6"/>
  <c r="X28" i="6"/>
  <c r="X29" i="6"/>
  <c r="X31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9" i="6"/>
  <c r="X60" i="6"/>
  <c r="X61" i="6"/>
  <c r="X62" i="6"/>
  <c r="X63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4" i="1"/>
  <c r="P4" i="1" s="1"/>
  <c r="I5" i="1"/>
  <c r="J5" i="1" s="1" a="1"/>
  <c r="J5" i="1" s="1"/>
  <c r="I6" i="1"/>
  <c r="J6" i="1" s="1" a="1"/>
  <c r="J6" i="1" s="1"/>
  <c r="I7" i="1"/>
  <c r="J7" i="1" s="1" a="1"/>
  <c r="J7" i="1" s="1"/>
  <c r="I8" i="1"/>
  <c r="J8" i="1" s="1" a="1"/>
  <c r="J8" i="1" s="1"/>
  <c r="I9" i="1"/>
  <c r="J9" i="1" s="1" a="1"/>
  <c r="J9" i="1" s="1"/>
  <c r="I10" i="1"/>
  <c r="J10" i="1" s="1" a="1"/>
  <c r="J10" i="1" s="1"/>
  <c r="I11" i="1"/>
  <c r="J11" i="1" s="1" a="1"/>
  <c r="J11" i="1" s="1"/>
  <c r="I12" i="1"/>
  <c r="J12" i="1" s="1" a="1"/>
  <c r="J12" i="1" s="1"/>
  <c r="I13" i="1"/>
  <c r="J13" i="1" s="1" a="1"/>
  <c r="J13" i="1" s="1"/>
  <c r="I14" i="1"/>
  <c r="J14" i="1" s="1" a="1"/>
  <c r="J14" i="1" s="1"/>
  <c r="I15" i="1"/>
  <c r="J15" i="1" s="1" a="1"/>
  <c r="J15" i="1" s="1"/>
  <c r="I16" i="1"/>
  <c r="J16" i="1" s="1" a="1"/>
  <c r="J16" i="1" s="1"/>
  <c r="I17" i="1"/>
  <c r="J17" i="1" s="1" a="1"/>
  <c r="J17" i="1" s="1"/>
  <c r="I18" i="1"/>
  <c r="J18" i="1" s="1" a="1"/>
  <c r="J18" i="1" s="1"/>
  <c r="I19" i="1"/>
  <c r="J19" i="1" s="1" a="1"/>
  <c r="J19" i="1" s="1"/>
  <c r="I20" i="1"/>
  <c r="J20" i="1" s="1" a="1"/>
  <c r="J20" i="1" s="1"/>
  <c r="I21" i="1"/>
  <c r="J21" i="1" s="1" a="1"/>
  <c r="J21" i="1" s="1"/>
  <c r="I22" i="1"/>
  <c r="J22" i="1" s="1" a="1"/>
  <c r="J22" i="1" s="1"/>
  <c r="I23" i="1"/>
  <c r="J23" i="1" s="1" a="1"/>
  <c r="J23" i="1" s="1"/>
  <c r="I24" i="1"/>
  <c r="J24" i="1" s="1" a="1"/>
  <c r="J24" i="1" s="1"/>
  <c r="I25" i="1"/>
  <c r="J25" i="1" s="1" a="1"/>
  <c r="J25" i="1" s="1"/>
  <c r="I26" i="1"/>
  <c r="J26" i="1" s="1" a="1"/>
  <c r="J26" i="1" s="1"/>
  <c r="I27" i="1"/>
  <c r="J27" i="1" s="1" a="1"/>
  <c r="J27" i="1" s="1"/>
  <c r="I28" i="1"/>
  <c r="J28" i="1" s="1" a="1"/>
  <c r="J28" i="1" s="1"/>
  <c r="I29" i="1"/>
  <c r="J29" i="1" s="1" a="1"/>
  <c r="J29" i="1" s="1"/>
  <c r="I30" i="1"/>
  <c r="J30" i="1" s="1" a="1"/>
  <c r="J30" i="1" s="1"/>
  <c r="I31" i="1"/>
  <c r="J31" i="1" s="1" a="1"/>
  <c r="J31" i="1" s="1"/>
  <c r="I32" i="1"/>
  <c r="J32" i="1" s="1" a="1"/>
  <c r="J32" i="1" s="1"/>
  <c r="I33" i="1"/>
  <c r="J33" i="1" s="1" a="1"/>
  <c r="J33" i="1" s="1"/>
  <c r="I34" i="1"/>
  <c r="J34" i="1" s="1" a="1"/>
  <c r="J34" i="1" s="1"/>
  <c r="I35" i="1"/>
  <c r="J35" i="1" s="1" a="1"/>
  <c r="J35" i="1" s="1"/>
  <c r="I36" i="1"/>
  <c r="J36" i="1" s="1" a="1"/>
  <c r="J36" i="1" s="1"/>
  <c r="I37" i="1"/>
  <c r="J37" i="1" s="1" a="1"/>
  <c r="J37" i="1" s="1"/>
  <c r="I38" i="1"/>
  <c r="J38" i="1" s="1" a="1"/>
  <c r="J38" i="1" s="1"/>
  <c r="I39" i="1"/>
  <c r="J39" i="1" s="1" a="1"/>
  <c r="J39" i="1" s="1"/>
  <c r="I40" i="1"/>
  <c r="J40" i="1" s="1" a="1"/>
  <c r="J40" i="1" s="1"/>
  <c r="I41" i="1"/>
  <c r="J41" i="1" s="1" a="1"/>
  <c r="J41" i="1" s="1"/>
  <c r="I42" i="1"/>
  <c r="J42" i="1" s="1" a="1"/>
  <c r="J42" i="1" s="1"/>
  <c r="I43" i="1"/>
  <c r="J43" i="1" s="1" a="1"/>
  <c r="J43" i="1" s="1"/>
  <c r="I44" i="1"/>
  <c r="J44" i="1" s="1" a="1"/>
  <c r="J44" i="1" s="1"/>
  <c r="I45" i="1"/>
  <c r="J45" i="1" s="1" a="1"/>
  <c r="J45" i="1" s="1"/>
  <c r="I46" i="1"/>
  <c r="J46" i="1" s="1" a="1"/>
  <c r="J46" i="1" s="1"/>
  <c r="I47" i="1"/>
  <c r="J47" i="1" s="1" a="1"/>
  <c r="J47" i="1" s="1"/>
  <c r="I48" i="1"/>
  <c r="J48" i="1" s="1" a="1"/>
  <c r="J48" i="1" s="1"/>
  <c r="I49" i="1"/>
  <c r="J49" i="1" s="1" a="1"/>
  <c r="J49" i="1" s="1"/>
  <c r="I50" i="1"/>
  <c r="J50" i="1" s="1" a="1"/>
  <c r="J50" i="1" s="1"/>
  <c r="I51" i="1"/>
  <c r="J51" i="1" s="1" a="1"/>
  <c r="J51" i="1" s="1"/>
  <c r="I52" i="1"/>
  <c r="J52" i="1" s="1" a="1"/>
  <c r="J52" i="1" s="1"/>
  <c r="I53" i="1"/>
  <c r="J53" i="1" s="1" a="1"/>
  <c r="J53" i="1" s="1"/>
  <c r="I4" i="1"/>
  <c r="J4" i="1" s="1" a="1"/>
  <c r="J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H4" i="1"/>
  <c r="R8" i="2"/>
  <c r="R9" i="2"/>
  <c r="R10" i="2"/>
  <c r="R7" i="2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4" i="1"/>
  <c r="N4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4" i="1"/>
  <c r="P4" i="4"/>
  <c r="P5" i="4"/>
  <c r="P6" i="4"/>
  <c r="P7" i="4"/>
  <c r="P8" i="4"/>
  <c r="P9" i="4"/>
  <c r="P3" i="4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6" i="2" a="1"/>
  <c r="X6" i="2" s="1"/>
  <c r="R21" i="10" l="1"/>
  <c r="AI21" i="10" s="1"/>
  <c r="R9" i="10"/>
  <c r="AI9" i="10" s="1"/>
  <c r="R44" i="10"/>
  <c r="AI44" i="10" s="1"/>
  <c r="R17" i="10"/>
  <c r="AI17" i="10" s="1"/>
  <c r="R5" i="10"/>
  <c r="AI5" i="10" s="1"/>
  <c r="R18" i="10"/>
  <c r="AI18" i="10" s="1"/>
  <c r="R48" i="10"/>
  <c r="AI48" i="10" s="1"/>
  <c r="R36" i="10"/>
  <c r="AI36" i="10" s="1"/>
  <c r="R24" i="10"/>
  <c r="AI24" i="10" s="1"/>
  <c r="R10" i="10"/>
  <c r="AI10" i="10" s="1"/>
  <c r="R32" i="10"/>
  <c r="AI32" i="10" s="1"/>
  <c r="R20" i="10"/>
  <c r="AI20" i="10" s="1"/>
  <c r="R8" i="10"/>
  <c r="AI8" i="10" s="1"/>
  <c r="R43" i="10"/>
  <c r="AI43" i="10" s="1"/>
  <c r="R31" i="10"/>
  <c r="AI31" i="10" s="1"/>
  <c r="R19" i="10"/>
  <c r="AI19" i="10" s="1"/>
  <c r="R7" i="10"/>
  <c r="AI7" i="10" s="1"/>
  <c r="R42" i="10"/>
  <c r="AI42" i="10" s="1"/>
  <c r="R30" i="10"/>
  <c r="AI30" i="10" s="1"/>
  <c r="R52" i="10"/>
  <c r="AI52" i="10" s="1"/>
  <c r="R40" i="10"/>
  <c r="AI40" i="10" s="1"/>
  <c r="R28" i="10"/>
  <c r="AI28" i="10" s="1"/>
  <c r="R16" i="10"/>
  <c r="AI16" i="10" s="1"/>
  <c r="R50" i="10"/>
  <c r="AI50" i="10" s="1"/>
  <c r="R38" i="10"/>
  <c r="AI38" i="10" s="1"/>
  <c r="R26" i="10"/>
  <c r="AI26" i="10" s="1"/>
  <c r="R14" i="10"/>
  <c r="AI14" i="10" s="1"/>
  <c r="R47" i="10"/>
  <c r="AI47" i="10" s="1"/>
  <c r="R35" i="10"/>
  <c r="AI35" i="10" s="1"/>
  <c r="R23" i="10"/>
  <c r="AI23" i="10" s="1"/>
  <c r="R46" i="10"/>
  <c r="AI46" i="10" s="1"/>
  <c r="R34" i="10"/>
  <c r="AI34" i="10" s="1"/>
  <c r="R22" i="10"/>
  <c r="AI22" i="10" s="1"/>
  <c r="R53" i="10"/>
  <c r="AI53" i="10" s="1"/>
  <c r="R41" i="10"/>
  <c r="AI41" i="10" s="1"/>
  <c r="R29" i="10"/>
  <c r="AI29" i="10" s="1"/>
  <c r="R49" i="10"/>
  <c r="AI49" i="10" s="1"/>
  <c r="R37" i="10"/>
  <c r="AI37" i="10" s="1"/>
  <c r="R25" i="10"/>
  <c r="AI25" i="10" s="1"/>
  <c r="R13" i="10"/>
  <c r="AI13" i="10" s="1"/>
  <c r="R12" i="10"/>
  <c r="AI12" i="10" s="1"/>
  <c r="R11" i="10"/>
  <c r="AI11" i="10" s="1"/>
  <c r="R45" i="10"/>
  <c r="AI45" i="10" s="1"/>
  <c r="R33" i="10"/>
  <c r="AI33" i="10" s="1"/>
  <c r="R15" i="10"/>
  <c r="AI15" i="10" s="1"/>
  <c r="R51" i="10"/>
  <c r="AI51" i="10" s="1"/>
  <c r="R39" i="10"/>
  <c r="AI39" i="10" s="1"/>
  <c r="R27" i="10"/>
  <c r="AI27" i="10" s="1"/>
  <c r="R6" i="10"/>
  <c r="AI6" i="10" s="1"/>
  <c r="R4" i="10"/>
  <c r="AI4" i="10" s="1"/>
  <c r="W4" i="5"/>
  <c r="W9" i="5"/>
  <c r="W13" i="5"/>
  <c r="U14" i="7"/>
  <c r="W15" i="5"/>
  <c r="U6" i="7"/>
  <c r="U17" i="7"/>
  <c r="U15" i="7"/>
  <c r="U7" i="7"/>
  <c r="W8" i="5"/>
  <c r="W10" i="5"/>
  <c r="S4" i="1"/>
  <c r="U12" i="7"/>
  <c r="U10" i="7"/>
  <c r="U18" i="7"/>
  <c r="U22" i="7"/>
  <c r="W7" i="5"/>
  <c r="S5" i="1"/>
  <c r="U5" i="7"/>
  <c r="W14" i="5"/>
  <c r="U9" i="7"/>
  <c r="U21" i="7"/>
  <c r="W11" i="5"/>
  <c r="U4" i="7"/>
  <c r="U19" i="7"/>
  <c r="W6" i="5"/>
  <c r="X53" i="1"/>
  <c r="U16" i="7"/>
  <c r="U20" i="7"/>
  <c r="W5" i="5"/>
  <c r="U13" i="7"/>
  <c r="U8" i="7"/>
  <c r="U11" i="7"/>
  <c r="U23" i="7"/>
  <c r="W12" i="5"/>
  <c r="S52" i="1"/>
  <c r="S40" i="1"/>
  <c r="S16" i="1"/>
  <c r="S28" i="1"/>
  <c r="S50" i="1"/>
  <c r="S38" i="1"/>
  <c r="S26" i="1"/>
  <c r="S14" i="1"/>
  <c r="S45" i="1"/>
  <c r="S33" i="1"/>
  <c r="S21" i="1"/>
  <c r="S9" i="1"/>
  <c r="S29" i="1"/>
  <c r="S17" i="1"/>
  <c r="S12" i="1"/>
  <c r="S43" i="1"/>
  <c r="S31" i="1"/>
  <c r="S19" i="1"/>
  <c r="S7" i="1"/>
  <c r="S51" i="1"/>
  <c r="S39" i="1"/>
  <c r="S27" i="1"/>
  <c r="S49" i="1"/>
  <c r="S37" i="1"/>
  <c r="S25" i="1"/>
  <c r="S13" i="1"/>
  <c r="S46" i="1"/>
  <c r="S34" i="1"/>
  <c r="S22" i="1"/>
  <c r="S10" i="1"/>
  <c r="S44" i="1"/>
  <c r="S32" i="1"/>
  <c r="S20" i="1"/>
  <c r="S8" i="1"/>
  <c r="S6" i="1"/>
  <c r="S15" i="1"/>
  <c r="S42" i="1"/>
  <c r="S30" i="1"/>
  <c r="S18" i="1"/>
  <c r="S53" i="1"/>
  <c r="S41" i="1"/>
  <c r="S48" i="1"/>
  <c r="S36" i="1"/>
  <c r="S24" i="1"/>
  <c r="S47" i="1"/>
  <c r="S35" i="1"/>
  <c r="S23" i="1"/>
  <c r="S11" i="1"/>
  <c r="X6" i="1"/>
  <c r="X51" i="1"/>
  <c r="X39" i="1"/>
  <c r="X27" i="1"/>
  <c r="X15" i="1"/>
  <c r="X16" i="1"/>
  <c r="X52" i="1"/>
  <c r="X49" i="1"/>
  <c r="X37" i="1"/>
  <c r="X25" i="1"/>
  <c r="X13" i="1"/>
  <c r="X14" i="1"/>
  <c r="X12" i="1"/>
  <c r="X46" i="1"/>
  <c r="X34" i="1"/>
  <c r="X22" i="1"/>
  <c r="X10" i="1"/>
  <c r="X44" i="1"/>
  <c r="X32" i="1"/>
  <c r="X20" i="1"/>
  <c r="X42" i="1"/>
  <c r="X30" i="1"/>
  <c r="X18" i="1"/>
  <c r="X41" i="1"/>
  <c r="X29" i="1"/>
  <c r="X5" i="1"/>
  <c r="X40" i="1"/>
  <c r="X28" i="1"/>
  <c r="X47" i="1"/>
  <c r="X35" i="1"/>
  <c r="X23" i="1"/>
  <c r="X11" i="1"/>
  <c r="X50" i="1"/>
  <c r="X38" i="1"/>
  <c r="X26" i="1"/>
  <c r="X48" i="1"/>
  <c r="X36" i="1"/>
  <c r="X24" i="1"/>
  <c r="X45" i="1"/>
  <c r="X21" i="1"/>
  <c r="X8" i="1"/>
  <c r="X33" i="1"/>
  <c r="X9" i="1"/>
  <c r="X43" i="1"/>
  <c r="X31" i="1"/>
  <c r="X19" i="1"/>
  <c r="X7" i="1"/>
  <c r="X17" i="1"/>
  <c r="X4" i="1"/>
  <c r="AJ25" i="1" l="1"/>
  <c r="AJ52" i="1"/>
  <c r="AJ42" i="1"/>
  <c r="AJ53" i="1"/>
  <c r="AJ30" i="1"/>
  <c r="AJ13" i="1"/>
  <c r="AJ29" i="1"/>
  <c r="AJ23" i="1"/>
  <c r="AJ17" i="1"/>
  <c r="AJ40" i="1"/>
  <c r="AJ11" i="1"/>
  <c r="AJ15" i="1"/>
  <c r="AJ37" i="1"/>
  <c r="AJ9" i="1"/>
  <c r="AJ6" i="1"/>
  <c r="AJ49" i="1"/>
  <c r="AJ21" i="1"/>
  <c r="AJ35" i="1"/>
  <c r="AJ8" i="1"/>
  <c r="AJ27" i="1"/>
  <c r="AJ33" i="1"/>
  <c r="AJ47" i="1"/>
  <c r="AJ20" i="1"/>
  <c r="AJ39" i="1"/>
  <c r="AJ45" i="1"/>
  <c r="AJ24" i="1"/>
  <c r="AJ32" i="1"/>
  <c r="AJ51" i="1"/>
  <c r="AJ14" i="1"/>
  <c r="AJ36" i="1"/>
  <c r="AJ44" i="1"/>
  <c r="AJ7" i="1"/>
  <c r="AJ26" i="1"/>
  <c r="AJ48" i="1"/>
  <c r="AJ10" i="1"/>
  <c r="AJ19" i="1"/>
  <c r="AJ38" i="1"/>
  <c r="AJ5" i="1"/>
  <c r="AJ41" i="1"/>
  <c r="AJ22" i="1"/>
  <c r="AJ31" i="1"/>
  <c r="AJ50" i="1"/>
  <c r="AJ34" i="1"/>
  <c r="AJ43" i="1"/>
  <c r="AJ28" i="1"/>
  <c r="AJ18" i="1"/>
  <c r="AJ46" i="1"/>
  <c r="AJ12" i="1"/>
  <c r="AJ16" i="1"/>
  <c r="A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<sst xmlns="http://schemas.openxmlformats.org/spreadsheetml/2006/main" count="5908" uniqueCount="538">
  <si>
    <t>Carrera</t>
  </si>
  <si>
    <t>IDCarrera</t>
  </si>
  <si>
    <t>NomCarrera</t>
  </si>
  <si>
    <t>Estado</t>
  </si>
  <si>
    <t>G</t>
  </si>
  <si>
    <t>Gastronomía</t>
  </si>
  <si>
    <t>A</t>
  </si>
  <si>
    <t>Arquitectura</t>
  </si>
  <si>
    <t>F</t>
  </si>
  <si>
    <t>Filosofía</t>
  </si>
  <si>
    <t>E</t>
  </si>
  <si>
    <t>Ingeniería Eléctrica</t>
  </si>
  <si>
    <t>D</t>
  </si>
  <si>
    <t>Activado</t>
  </si>
  <si>
    <t>Desactivado</t>
  </si>
  <si>
    <t>Alumno</t>
  </si>
  <si>
    <t>Nombre</t>
  </si>
  <si>
    <t>Papellido</t>
  </si>
  <si>
    <t>Sapellido</t>
  </si>
  <si>
    <t>Sexo</t>
  </si>
  <si>
    <t>FechaNac</t>
  </si>
  <si>
    <t>PApellido</t>
  </si>
  <si>
    <t>SApellido</t>
  </si>
  <si>
    <t>ALUMNO</t>
  </si>
  <si>
    <t>Not null</t>
  </si>
  <si>
    <t>Char(1)</t>
  </si>
  <si>
    <t>Char(30)</t>
  </si>
  <si>
    <t>INSERT INTO</t>
  </si>
  <si>
    <t>(</t>
  </si>
  <si>
    <t>FUNCIONES</t>
  </si>
  <si>
    <t>INSERT</t>
  </si>
  <si>
    <t>,</t>
  </si>
  <si>
    <t/>
  </si>
  <si>
    <t>)</t>
  </si>
  <si>
    <t>CONCATENACIÓN</t>
  </si>
  <si>
    <t>ALA</t>
  </si>
  <si>
    <t xml:space="preserve"> nombre_tabla </t>
  </si>
  <si>
    <t xml:space="preserve"> ALUMNO </t>
  </si>
  <si>
    <t>CARRERA</t>
  </si>
  <si>
    <t>HOLIS</t>
  </si>
  <si>
    <t>GOR</t>
  </si>
  <si>
    <t>Boleta</t>
  </si>
  <si>
    <t>Char(8)</t>
  </si>
  <si>
    <t>null</t>
  </si>
  <si>
    <t>Decimal(8)</t>
  </si>
  <si>
    <t>FK</t>
  </si>
  <si>
    <t>PK</t>
  </si>
  <si>
    <t>JUAN CARLOS</t>
  </si>
  <si>
    <t>MARIA GUADALUPE</t>
  </si>
  <si>
    <t>LETICIA</t>
  </si>
  <si>
    <t>PATRICIA</t>
  </si>
  <si>
    <t>GUADALUPE</t>
  </si>
  <si>
    <t>VERONICA</t>
  </si>
  <si>
    <t>JOSE LUIS</t>
  </si>
  <si>
    <t>MIGUEL ANGEL</t>
  </si>
  <si>
    <t>FRANCISCO</t>
  </si>
  <si>
    <t>JUAN</t>
  </si>
  <si>
    <t>JESUS</t>
  </si>
  <si>
    <t>ALEJANDRO</t>
  </si>
  <si>
    <t>ANTONIO</t>
  </si>
  <si>
    <t>JORGE</t>
  </si>
  <si>
    <t>PEDRO</t>
  </si>
  <si>
    <t>MARIA</t>
  </si>
  <si>
    <t>TERESA</t>
  </si>
  <si>
    <t>ANGELICA</t>
  </si>
  <si>
    <t>GRACIELA</t>
  </si>
  <si>
    <t>MARIA DE JESUS</t>
  </si>
  <si>
    <t>LUZ MARIA</t>
  </si>
  <si>
    <t>LORENA</t>
  </si>
  <si>
    <t>CARLOS</t>
  </si>
  <si>
    <t>ROBERTO</t>
  </si>
  <si>
    <t>JAVIER</t>
  </si>
  <si>
    <t>JOSE</t>
  </si>
  <si>
    <t>FERNANDO</t>
  </si>
  <si>
    <t>FRANCISCO JAVIER</t>
  </si>
  <si>
    <t>ARTURO</t>
  </si>
  <si>
    <t>MANUEL</t>
  </si>
  <si>
    <t>RAUL</t>
  </si>
  <si>
    <t>RICARDO</t>
  </si>
  <si>
    <t>RAFAEL</t>
  </si>
  <si>
    <t>SUSANA</t>
  </si>
  <si>
    <t>MARISOL</t>
  </si>
  <si>
    <t>VIRGINIA</t>
  </si>
  <si>
    <t>LUCIA</t>
  </si>
  <si>
    <t>SANDRA</t>
  </si>
  <si>
    <t>ROSA</t>
  </si>
  <si>
    <t>NORMA</t>
  </si>
  <si>
    <t>EDITH</t>
  </si>
  <si>
    <t>LILIANA</t>
  </si>
  <si>
    <t>CECILIA</t>
  </si>
  <si>
    <t>MARIA EUGENIA</t>
  </si>
  <si>
    <t>MONICA</t>
  </si>
  <si>
    <t>FRANCISCA</t>
  </si>
  <si>
    <t>ERIKA</t>
  </si>
  <si>
    <t>HERNANDEZ</t>
  </si>
  <si>
    <t>GARCIA</t>
  </si>
  <si>
    <t>MARTINEZ</t>
  </si>
  <si>
    <t>LOPEZ</t>
  </si>
  <si>
    <t>GONZALEZ</t>
  </si>
  <si>
    <t>RODRIGUEZ</t>
  </si>
  <si>
    <t>PEREZ</t>
  </si>
  <si>
    <t>SANCHEZ</t>
  </si>
  <si>
    <t>RAMIREZ</t>
  </si>
  <si>
    <t>FLORES</t>
  </si>
  <si>
    <t>CRUZ</t>
  </si>
  <si>
    <t>GOMEZ</t>
  </si>
  <si>
    <t>MORALES</t>
  </si>
  <si>
    <t>VAZQUEZ</t>
  </si>
  <si>
    <t>JIMENEZ</t>
  </si>
  <si>
    <t>REYES</t>
  </si>
  <si>
    <t>DIAZ</t>
  </si>
  <si>
    <t>TORRES</t>
  </si>
  <si>
    <t>GUTIERREZ</t>
  </si>
  <si>
    <t>RUIZ</t>
  </si>
  <si>
    <t>AGUILAR</t>
  </si>
  <si>
    <t>MENDOZA</t>
  </si>
  <si>
    <t>CASTILLO</t>
  </si>
  <si>
    <t>CABALLERO</t>
  </si>
  <si>
    <t>ESPARZA</t>
  </si>
  <si>
    <t>MONTIEL</t>
  </si>
  <si>
    <t>BECERRA</t>
  </si>
  <si>
    <t>LUGO</t>
  </si>
  <si>
    <t>DAVILA</t>
  </si>
  <si>
    <t>SANTANA</t>
  </si>
  <si>
    <t>DE LEON</t>
  </si>
  <si>
    <t>REYNA</t>
  </si>
  <si>
    <t>GALICIA</t>
  </si>
  <si>
    <t>PAREDES</t>
  </si>
  <si>
    <t>MUNOZ</t>
  </si>
  <si>
    <t>ORTIZ</t>
  </si>
  <si>
    <t>MORENO</t>
  </si>
  <si>
    <t>RIVERA</t>
  </si>
  <si>
    <t>RAMOS</t>
  </si>
  <si>
    <t>ROMERO</t>
  </si>
  <si>
    <t>JUAREZ</t>
  </si>
  <si>
    <t>ALVAREZ</t>
  </si>
  <si>
    <t>CISNEROS</t>
  </si>
  <si>
    <t>RIVAS</t>
  </si>
  <si>
    <t>MONTOYA</t>
  </si>
  <si>
    <t>OLIVARES</t>
  </si>
  <si>
    <t>ROCHA</t>
  </si>
  <si>
    <t>CASTELLANOS</t>
  </si>
  <si>
    <t>M</t>
  </si>
  <si>
    <t>Femenino</t>
  </si>
  <si>
    <t>Masculino</t>
  </si>
  <si>
    <t>T</t>
  </si>
  <si>
    <t>B</t>
  </si>
  <si>
    <t>AAAAMMDD</t>
  </si>
  <si>
    <t>AAAA</t>
  </si>
  <si>
    <t>MM</t>
  </si>
  <si>
    <t>DD</t>
  </si>
  <si>
    <t>Egresado</t>
  </si>
  <si>
    <t>Activo</t>
  </si>
  <si>
    <t>Baja Definitiva</t>
  </si>
  <si>
    <t>Baja Temporal</t>
  </si>
  <si>
    <t>JefeGrupo</t>
  </si>
  <si>
    <t>Grupo</t>
  </si>
  <si>
    <t>Secuencia</t>
  </si>
  <si>
    <t>Kardex</t>
  </si>
  <si>
    <t>Materia</t>
  </si>
  <si>
    <t>PeriodoActual</t>
  </si>
  <si>
    <t>Profesor</t>
  </si>
  <si>
    <t>Departamento</t>
  </si>
  <si>
    <t>ALUMNOS</t>
  </si>
  <si>
    <t>INSERTANDO DATOS</t>
  </si>
  <si>
    <t>VALUES</t>
  </si>
  <si>
    <t>CONCATENANDO DATOS</t>
  </si>
  <si>
    <t>IDGrupo</t>
  </si>
  <si>
    <t>Char(4)</t>
  </si>
  <si>
    <t>PK y FK</t>
  </si>
  <si>
    <t>AAAAingreso</t>
  </si>
  <si>
    <t>Letra Carrera</t>
  </si>
  <si>
    <t>Numero 1-999</t>
  </si>
  <si>
    <t>ELIMINAR DATO</t>
  </si>
  <si>
    <t>DELETE</t>
  </si>
  <si>
    <t>GRUPO</t>
  </si>
  <si>
    <t>Nivel</t>
  </si>
  <si>
    <t>CarreraLetra</t>
  </si>
  <si>
    <t>Semestre</t>
  </si>
  <si>
    <t>Numero 1-9</t>
  </si>
  <si>
    <t>Ingeniería Electrica</t>
  </si>
  <si>
    <t>INSER INTO</t>
  </si>
  <si>
    <t>CONCATENACION</t>
  </si>
  <si>
    <t>SECUENCIA</t>
  </si>
  <si>
    <t>PK FK</t>
  </si>
  <si>
    <t>IDMateria</t>
  </si>
  <si>
    <t>Char(5)</t>
  </si>
  <si>
    <t>MATERIA</t>
  </si>
  <si>
    <t>KARDEX</t>
  </si>
  <si>
    <t>Aprobada</t>
  </si>
  <si>
    <t>En curso</t>
  </si>
  <si>
    <t>NombreMateria</t>
  </si>
  <si>
    <t>No.Creditos</t>
  </si>
  <si>
    <t>Decimal(4,2)</t>
  </si>
  <si>
    <t>Decimal(2)</t>
  </si>
  <si>
    <t>No.1-9999</t>
  </si>
  <si>
    <t>Activa</t>
  </si>
  <si>
    <t>Deshabilitada</t>
  </si>
  <si>
    <t xml:space="preserve">Servicio Gastronomico </t>
  </si>
  <si>
    <t>Tecnicas Culinarias</t>
  </si>
  <si>
    <t>Cocina Mexicana</t>
  </si>
  <si>
    <t>Sistemas Ambientales</t>
  </si>
  <si>
    <t>Historia de la Arquitectura</t>
  </si>
  <si>
    <t>Sistemas Urbanos</t>
  </si>
  <si>
    <t>Taller Integral de Arquitectura</t>
  </si>
  <si>
    <t>Sistemas Estructurales</t>
  </si>
  <si>
    <t>Sistemas de Instalaciones</t>
  </si>
  <si>
    <t>Procesos de Diseño Urbano Ambiental</t>
  </si>
  <si>
    <t>N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</si>
  <si>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</si>
  <si>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</si>
  <si>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</si>
  <si>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</si>
  <si>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</si>
  <si>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</si>
  <si>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</si>
  <si>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</si>
  <si>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</si>
  <si>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</si>
  <si>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</si>
  <si>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</si>
  <si>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</si>
  <si>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</si>
  <si>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</si>
  <si>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</si>
  <si>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</si>
  <si>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</si>
  <si>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</si>
  <si>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</si>
  <si>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</si>
  <si>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</si>
  <si>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</si>
  <si>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</si>
  <si>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</si>
  <si>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</si>
  <si>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</si>
  <si>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</si>
  <si>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</si>
  <si>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</si>
  <si>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</si>
  <si>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</si>
  <si>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</si>
  <si>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</si>
  <si>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</si>
  <si>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</si>
  <si>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</si>
  <si>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</si>
  <si>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</si>
  <si>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</si>
  <si>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</si>
  <si>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</si>
  <si>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</si>
  <si>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</si>
  <si>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</si>
  <si>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</si>
  <si>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</si>
  <si>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</si>
  <si>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</si>
  <si>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</si>
  <si>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</si>
  <si>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</si>
  <si>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</si>
  <si>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</si>
  <si>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</si>
  <si>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</si>
  <si>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</si>
  <si>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</si>
  <si>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</si>
  <si>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</si>
  <si>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</si>
  <si>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</si>
  <si>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</si>
  <si>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</si>
  <si>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</si>
  <si>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</si>
  <si>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</si>
  <si>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</si>
  <si>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</si>
  <si>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</si>
  <si>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</si>
  <si>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</si>
  <si>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</si>
  <si>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</si>
  <si>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</si>
  <si>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*</t>
  </si>
  <si>
    <t>C</t>
  </si>
  <si>
    <t xml:space="preserve">KARDEX </t>
  </si>
  <si>
    <t xml:space="preserve"> JefeGrupo</t>
  </si>
  <si>
    <t>RFC</t>
  </si>
  <si>
    <t>Char(13)</t>
  </si>
  <si>
    <t>PROFESOR</t>
  </si>
  <si>
    <t>Direccion</t>
  </si>
  <si>
    <t>Telefono</t>
  </si>
  <si>
    <t>IDDep</t>
  </si>
  <si>
    <t>Char(50)</t>
  </si>
  <si>
    <t>Char(10)</t>
  </si>
  <si>
    <t>DEPARTAMENTO</t>
  </si>
  <si>
    <t>Primer Apellid</t>
  </si>
  <si>
    <t>Segundo Apellido</t>
  </si>
  <si>
    <t>AAMMDD</t>
  </si>
  <si>
    <t>Nemonico</t>
  </si>
  <si>
    <t>NomDep</t>
  </si>
  <si>
    <t>(1/99)</t>
  </si>
  <si>
    <t>Gastronomia Internacional</t>
  </si>
  <si>
    <t>Gastronomia Local</t>
  </si>
  <si>
    <t>Textos Filosoficos</t>
  </si>
  <si>
    <t>Electricidad</t>
  </si>
  <si>
    <t>Fisica</t>
  </si>
  <si>
    <t>Cocina y Gastronomia</t>
  </si>
  <si>
    <t xml:space="preserve">Nutricion y Productos </t>
  </si>
  <si>
    <t>Proyectos Gastronomicos</t>
  </si>
  <si>
    <t>Enologia y Bebidas</t>
  </si>
  <si>
    <t>Produccion y Servicios</t>
  </si>
  <si>
    <t>Imagen y Ambientacion</t>
  </si>
  <si>
    <t>Panaderia Basica</t>
  </si>
  <si>
    <t>Historia de la Gastronomia</t>
  </si>
  <si>
    <t>Fabricacion de Quesos</t>
  </si>
  <si>
    <t>Cocteleria y Licores</t>
  </si>
  <si>
    <t>Cocina Fria</t>
  </si>
  <si>
    <t>Arqueologia del Habitat</t>
  </si>
  <si>
    <t>Teorizacion del Entorno</t>
  </si>
  <si>
    <t>Expresion Grafica</t>
  </si>
  <si>
    <t>Geometria</t>
  </si>
  <si>
    <t>CONCATENACIoN</t>
  </si>
  <si>
    <t>Introduccion a la Gastronomia</t>
  </si>
  <si>
    <t>Expresion Arquitectonica</t>
  </si>
  <si>
    <t>Administracion en Arquitectura</t>
  </si>
  <si>
    <t>Logica 1</t>
  </si>
  <si>
    <t>Logica 2</t>
  </si>
  <si>
    <t>Introduccion a la investigacion filosofica</t>
  </si>
  <si>
    <t>Electronica</t>
  </si>
  <si>
    <t>Generacion Y Evaluacion De Proyectos</t>
  </si>
  <si>
    <t>Gastronomia</t>
  </si>
  <si>
    <t>Filosofia</t>
  </si>
  <si>
    <t>Teoria de la Arquitectura</t>
  </si>
  <si>
    <t>Historia de la Filosofia 1</t>
  </si>
  <si>
    <t>Teoria del conocimiento</t>
  </si>
  <si>
    <t>Filosofia de la historia</t>
  </si>
  <si>
    <t>Metafisica u Ontologia</t>
  </si>
  <si>
    <t>Filosofia Politica</t>
  </si>
  <si>
    <t>Enseñaza de la filosofia</t>
  </si>
  <si>
    <t>Historia de la Filosofia 2</t>
  </si>
  <si>
    <t>Fisica Moderna</t>
  </si>
  <si>
    <t>Conversion De La Energia</t>
  </si>
  <si>
    <t>Administracion Y Ahorro De Energia</t>
  </si>
  <si>
    <t>Lineas Y Redes De Distribucion</t>
  </si>
  <si>
    <t>Temas contemporaneos de filosofia</t>
  </si>
  <si>
    <t>Calculo Diferencial E Integral</t>
  </si>
  <si>
    <t>Fisica Clasica</t>
  </si>
  <si>
    <t>Mecanica</t>
  </si>
  <si>
    <t>Ingenieria Electrica</t>
  </si>
  <si>
    <t>Arquitectura en Mexico</t>
  </si>
  <si>
    <t>etica 1</t>
  </si>
  <si>
    <t>Filosofia en Mexico</t>
  </si>
  <si>
    <t>etica 2</t>
  </si>
  <si>
    <t>Analisis De Circuitos Electricos</t>
  </si>
  <si>
    <t>Equipo Electrico</t>
  </si>
  <si>
    <t>Instalaciones Electricas En Baja Tension</t>
  </si>
  <si>
    <t>Accionamiento Y Controles Electricos</t>
  </si>
  <si>
    <t>Mediciones Electricas</t>
  </si>
  <si>
    <t>Computacion Aplicada A Sistemas Electricos</t>
  </si>
  <si>
    <t>Filosofía Contemporanea</t>
  </si>
  <si>
    <t>Desarrollo Arquitectonico</t>
  </si>
  <si>
    <t>Arquitectura de Moderna</t>
  </si>
  <si>
    <t>KARIM</t>
  </si>
  <si>
    <t>LEVI</t>
  </si>
  <si>
    <t>LIBERATO</t>
  </si>
  <si>
    <t>LUIS ALBER</t>
  </si>
  <si>
    <t>LUIS OSCAR</t>
  </si>
  <si>
    <t>EULALIO</t>
  </si>
  <si>
    <t>DIONICIO</t>
  </si>
  <si>
    <t>EDWIN</t>
  </si>
  <si>
    <t>PRIMITIVO</t>
  </si>
  <si>
    <t>ROQUE</t>
  </si>
  <si>
    <t>TIMOTEO</t>
  </si>
  <si>
    <t>TANIA</t>
  </si>
  <si>
    <t>ADELINA</t>
  </si>
  <si>
    <t>YURIDIA</t>
  </si>
  <si>
    <t>CARMELA</t>
  </si>
  <si>
    <t>MARIA ROCIO</t>
  </si>
  <si>
    <t>ANA</t>
  </si>
  <si>
    <t>AURELIA</t>
  </si>
  <si>
    <t>LUIS MANUEL</t>
  </si>
  <si>
    <t>ROLANDO</t>
  </si>
  <si>
    <t>EFREN</t>
  </si>
  <si>
    <t>ULISES</t>
  </si>
  <si>
    <t>HORACIO</t>
  </si>
  <si>
    <t>MARTIN</t>
  </si>
  <si>
    <t>MIGUEL</t>
  </si>
  <si>
    <t>SERGIO</t>
  </si>
  <si>
    <t>ARMANDO</t>
  </si>
  <si>
    <t>EDUARDO</t>
  </si>
  <si>
    <t>MARCO</t>
  </si>
  <si>
    <t>AMADA</t>
  </si>
  <si>
    <t>MARIA ALICIA</t>
  </si>
  <si>
    <t>OLIVA</t>
  </si>
  <si>
    <t>LIZETH</t>
  </si>
  <si>
    <t>MARBELLA</t>
  </si>
  <si>
    <t>ELIDA</t>
  </si>
  <si>
    <t>JANETH</t>
  </si>
  <si>
    <t>MARTHA BEATRIZ</t>
  </si>
  <si>
    <t>ROSA ELIA</t>
  </si>
  <si>
    <t>IRMA LETICIA</t>
  </si>
  <si>
    <t>MARGARITA</t>
  </si>
  <si>
    <t>ELIZABETH</t>
  </si>
  <si>
    <t xml:space="preserve">MARIA </t>
  </si>
  <si>
    <t xml:space="preserve">LAURA </t>
  </si>
  <si>
    <t>MARTHA</t>
  </si>
  <si>
    <t>RENDON</t>
  </si>
  <si>
    <t>ESCAMILLA</t>
  </si>
  <si>
    <t>ESCOBEDO</t>
  </si>
  <si>
    <t>SAUCEDO</t>
  </si>
  <si>
    <t>AMADOR</t>
  </si>
  <si>
    <t>LEAL</t>
  </si>
  <si>
    <t>CORTEZ</t>
  </si>
  <si>
    <t>MENDEZ</t>
  </si>
  <si>
    <t>CHAVEZ</t>
  </si>
  <si>
    <t>HERRERA</t>
  </si>
  <si>
    <t>MEDINA</t>
  </si>
  <si>
    <t>DOMINGUEZ</t>
  </si>
  <si>
    <t>CASTRO</t>
  </si>
  <si>
    <t>BLANCAS</t>
  </si>
  <si>
    <t>CAMARENA</t>
  </si>
  <si>
    <t>GUAJARDO</t>
  </si>
  <si>
    <t>VILLAGOMEZ</t>
  </si>
  <si>
    <t>CANSECO</t>
  </si>
  <si>
    <t>CASARRUBIAS</t>
  </si>
  <si>
    <t>ESTEBAN</t>
  </si>
  <si>
    <t>GALAN</t>
  </si>
  <si>
    <t>ORTA</t>
  </si>
  <si>
    <t>YOLANDA</t>
  </si>
  <si>
    <t>PERALES</t>
  </si>
  <si>
    <t>REYNOSO</t>
  </si>
  <si>
    <t>GALEANA</t>
  </si>
  <si>
    <t>PULIDO</t>
  </si>
  <si>
    <t>GUZMAN</t>
  </si>
  <si>
    <t>SANTIAGO</t>
  </si>
  <si>
    <t>GUERRERO</t>
  </si>
  <si>
    <t>CONTRERAS</t>
  </si>
  <si>
    <t>BAUTISTA</t>
  </si>
  <si>
    <t>ESTRADA</t>
  </si>
  <si>
    <t>ROJAS</t>
  </si>
  <si>
    <t>COL. CENTRO TUXTEPEC</t>
  </si>
  <si>
    <t>COL. LAZARO CARDENAS</t>
  </si>
  <si>
    <t>COL. LA PIRAGUA</t>
  </si>
  <si>
    <t>AV. GUADALUPE</t>
  </si>
  <si>
    <t>AVENIDA NIÑOS HEROES NO. 3</t>
  </si>
  <si>
    <t>AVENIDA NIÑOS HEROES NO. 4</t>
  </si>
  <si>
    <t>AVENIDA NIÑOS HEROES NO. 5</t>
  </si>
  <si>
    <t>CARRETERA MEXICO-LAREDO</t>
  </si>
  <si>
    <t xml:space="preserve">AVENIDA MIGUEL HIDALGO </t>
  </si>
  <si>
    <t>AV. 16 DE JULIO S/N</t>
  </si>
  <si>
    <t>AV. LIC. VICENTE AGUIRRE</t>
  </si>
  <si>
    <t>ADOLFO LOPEZ MATEOS</t>
  </si>
  <si>
    <t xml:space="preserve">	EMILIANO ZAPATA</t>
  </si>
  <si>
    <t>S</t>
  </si>
  <si>
    <t>J</t>
  </si>
  <si>
    <t>ACTIVO</t>
  </si>
  <si>
    <t>Año Sabatico</t>
  </si>
  <si>
    <t>Jubilado</t>
  </si>
  <si>
    <t>I</t>
  </si>
  <si>
    <t>U</t>
  </si>
  <si>
    <t>R</t>
  </si>
  <si>
    <t>O</t>
  </si>
  <si>
    <t>L</t>
  </si>
  <si>
    <t>2011F218</t>
  </si>
  <si>
    <t>2011F973</t>
  </si>
  <si>
    <t>2011G625</t>
  </si>
  <si>
    <t>2012A214</t>
  </si>
  <si>
    <t>2012A518</t>
  </si>
  <si>
    <t>2012A781</t>
  </si>
  <si>
    <t>2012G359</t>
  </si>
  <si>
    <t>2013E953</t>
  </si>
  <si>
    <t>2013F750</t>
  </si>
  <si>
    <t>2014E487</t>
  </si>
  <si>
    <t>2015F336</t>
  </si>
  <si>
    <t>2015F626</t>
  </si>
  <si>
    <t>2016E921</t>
  </si>
  <si>
    <t>2016G378</t>
  </si>
  <si>
    <t>2018A310</t>
  </si>
  <si>
    <t>2020A496</t>
  </si>
  <si>
    <t>2011E934</t>
  </si>
  <si>
    <t>2020A497</t>
  </si>
  <si>
    <t>2020A498</t>
  </si>
  <si>
    <t>2020A499</t>
  </si>
  <si>
    <t>2018A311</t>
  </si>
  <si>
    <t>2018A312</t>
  </si>
  <si>
    <t>2018A313</t>
  </si>
  <si>
    <t>2013F751</t>
  </si>
  <si>
    <t>2013F752</t>
  </si>
  <si>
    <t>2013F753</t>
  </si>
  <si>
    <t>2014E488</t>
  </si>
  <si>
    <t>2014E489</t>
  </si>
  <si>
    <t>2014E490</t>
  </si>
  <si>
    <t>2016G379</t>
  </si>
  <si>
    <t>2016G380</t>
  </si>
  <si>
    <t>2016G381</t>
  </si>
  <si>
    <t>FechaNacimiento</t>
  </si>
  <si>
    <t>Letra</t>
  </si>
  <si>
    <t>Numeros</t>
  </si>
  <si>
    <t>H</t>
  </si>
  <si>
    <t>K</t>
  </si>
  <si>
    <t>P</t>
  </si>
  <si>
    <t>Q</t>
  </si>
  <si>
    <t>V</t>
  </si>
  <si>
    <t>W</t>
  </si>
  <si>
    <t>X</t>
  </si>
  <si>
    <t>Y</t>
  </si>
  <si>
    <t>Z</t>
  </si>
  <si>
    <t>AGCA810614Y15</t>
  </si>
  <si>
    <t>ALCL640323Q98</t>
  </si>
  <si>
    <t>ALGH610120E11</t>
  </si>
  <si>
    <t>AMMV560111M63</t>
  </si>
  <si>
    <t>CHPR720507G85</t>
  </si>
  <si>
    <t>COGE520212O26</t>
  </si>
  <si>
    <t>CRHK670212A53</t>
  </si>
  <si>
    <t>DISD501125G47</t>
  </si>
  <si>
    <t>ESHT760224K50</t>
  </si>
  <si>
    <t>GOGL630411B84</t>
  </si>
  <si>
    <t>GORT631002P88</t>
  </si>
  <si>
    <t>GUCJ711222U52</t>
  </si>
  <si>
    <t>GUMM521119W76</t>
  </si>
  <si>
    <t>HERM700108H68</t>
  </si>
  <si>
    <t>JIGL780118E53</t>
  </si>
  <si>
    <t>JUDO550206P43</t>
  </si>
  <si>
    <t>LELM840128N31</t>
  </si>
  <si>
    <t>MEGM731213R76</t>
  </si>
  <si>
    <t>MEOR520321F25</t>
  </si>
  <si>
    <t>MOML731101C36</t>
  </si>
  <si>
    <t>MOPA730930Q11</t>
  </si>
  <si>
    <t>REPE800118F68</t>
  </si>
  <si>
    <t>ROMM600609O87</t>
  </si>
  <si>
    <t>RUBA790602X97</t>
  </si>
  <si>
    <t>SAGM650910L54</t>
  </si>
  <si>
    <t>TOGC801226V28</t>
  </si>
  <si>
    <t>TORE781116H85</t>
  </si>
  <si>
    <t>VALL530825D91</t>
  </si>
  <si>
    <t>VIBM550121V55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</si>
</sst>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212529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7" tint="0.39997558519241921"/>
      </right>
      <top style="thin">
        <color theme="1"/>
      </top>
      <bottom style="medium">
        <color theme="7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4" borderId="0" xfId="0" applyFill="1"/>
    <xf numFmtId="0" fontId="0" fillId="0" borderId="0" xfId="0" quotePrefix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9" xfId="0" applyFill="1" applyBorder="1"/>
    <xf numFmtId="0" fontId="0" fillId="7" borderId="0" xfId="0" applyFill="1" applyBorder="1"/>
    <xf numFmtId="0" fontId="0" fillId="7" borderId="0" xfId="0" applyFill="1"/>
    <xf numFmtId="0" fontId="0" fillId="7" borderId="6" xfId="0" applyFill="1" applyBorder="1"/>
    <xf numFmtId="0" fontId="0" fillId="0" borderId="0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2" xfId="0" applyFill="1" applyBorder="1"/>
    <xf numFmtId="0" fontId="0" fillId="8" borderId="7" xfId="0" applyFill="1" applyBorder="1"/>
    <xf numFmtId="0" fontId="0" fillId="8" borderId="9" xfId="0" applyFill="1" applyBorder="1"/>
    <xf numFmtId="0" fontId="0" fillId="6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15" borderId="6" xfId="0" applyFill="1" applyBorder="1"/>
    <xf numFmtId="0" fontId="0" fillId="16" borderId="6" xfId="0" applyFill="1" applyBorder="1"/>
    <xf numFmtId="0" fontId="0" fillId="17" borderId="6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6" xfId="0" applyFill="1" applyBorder="1"/>
    <xf numFmtId="0" fontId="1" fillId="9" borderId="4" xfId="0" applyFont="1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9" borderId="4" xfId="0" applyFill="1" applyBorder="1"/>
    <xf numFmtId="0" fontId="0" fillId="11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0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0" fillId="6" borderId="10" xfId="0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/>
    <xf numFmtId="0" fontId="0" fillId="0" borderId="0" xfId="0" applyFill="1" applyBorder="1" applyAlignment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5" fillId="5" borderId="7" xfId="0" applyFont="1" applyFill="1" applyBorder="1"/>
    <xf numFmtId="0" fontId="0" fillId="13" borderId="0" xfId="0" applyFill="1"/>
    <xf numFmtId="0" fontId="1" fillId="13" borderId="0" xfId="0" applyFont="1" applyFill="1"/>
    <xf numFmtId="0" fontId="1" fillId="13" borderId="2" xfId="0" applyFont="1" applyFill="1" applyBorder="1"/>
    <xf numFmtId="0" fontId="1" fillId="13" borderId="0" xfId="0" applyFont="1" applyFill="1" applyBorder="1"/>
    <xf numFmtId="0" fontId="1" fillId="9" borderId="0" xfId="0" applyFont="1" applyFill="1" applyBorder="1"/>
    <xf numFmtId="0" fontId="0" fillId="0" borderId="5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1" fillId="0" borderId="0" xfId="0" applyFont="1" applyFill="1"/>
    <xf numFmtId="0" fontId="0" fillId="6" borderId="3" xfId="0" applyFill="1" applyBorder="1" applyAlignment="1"/>
    <xf numFmtId="0" fontId="0" fillId="0" borderId="0" xfId="0" applyProtection="1">
      <protection locked="0"/>
    </xf>
    <xf numFmtId="0" fontId="0" fillId="5" borderId="3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0" fillId="0" borderId="0" xfId="0" quotePrefix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3" borderId="6" xfId="0" applyFill="1" applyBorder="1" applyProtection="1">
      <protection locked="0"/>
    </xf>
    <xf numFmtId="0" fontId="0" fillId="7" borderId="6" xfId="0" applyFill="1" applyBorder="1" applyProtection="1">
      <protection locked="0"/>
    </xf>
    <xf numFmtId="0" fontId="0" fillId="8" borderId="6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9" xfId="0" applyFill="1" applyBorder="1" applyProtection="1">
      <protection locked="0"/>
    </xf>
    <xf numFmtId="0" fontId="0" fillId="7" borderId="0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3" xfId="0" applyFill="1" applyBorder="1" applyProtection="1">
      <protection locked="0"/>
    </xf>
    <xf numFmtId="0" fontId="0" fillId="8" borderId="4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8" borderId="7" xfId="0" applyFill="1" applyBorder="1" applyProtection="1">
      <protection locked="0"/>
    </xf>
    <xf numFmtId="0" fontId="0" fillId="8" borderId="9" xfId="0" applyFill="1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0" xfId="0" applyProtection="1"/>
    <xf numFmtId="0" fontId="0" fillId="5" borderId="6" xfId="0" applyFill="1" applyBorder="1" applyProtection="1"/>
    <xf numFmtId="0" fontId="0" fillId="5" borderId="0" xfId="0" applyFill="1" applyBorder="1" applyProtection="1"/>
    <xf numFmtId="0" fontId="0" fillId="5" borderId="2" xfId="0" applyFill="1" applyBorder="1" applyProtection="1"/>
    <xf numFmtId="0" fontId="0" fillId="7" borderId="1" xfId="0" applyFill="1" applyBorder="1" applyProtection="1"/>
    <xf numFmtId="0" fontId="2" fillId="0" borderId="0" xfId="0" applyFont="1" applyProtection="1"/>
    <xf numFmtId="0" fontId="2" fillId="3" borderId="0" xfId="0" applyFont="1" applyFill="1" applyAlignment="1" applyProtection="1">
      <alignment horizontal="center"/>
    </xf>
    <xf numFmtId="0" fontId="2" fillId="7" borderId="0" xfId="0" applyFont="1" applyFill="1" applyProtection="1"/>
    <xf numFmtId="0" fontId="2" fillId="8" borderId="0" xfId="0" applyFont="1" applyFill="1" applyAlignment="1" applyProtection="1">
      <alignment horizontal="center"/>
    </xf>
    <xf numFmtId="0" fontId="2" fillId="6" borderId="1" xfId="0" applyFont="1" applyFill="1" applyBorder="1" applyAlignment="1" applyProtection="1">
      <alignment horizontal="center"/>
    </xf>
    <xf numFmtId="0" fontId="0" fillId="0" borderId="6" xfId="0" applyBorder="1" applyProtection="1"/>
    <xf numFmtId="0" fontId="0" fillId="0" borderId="0" xfId="0" applyBorder="1" applyProtection="1"/>
    <xf numFmtId="0" fontId="0" fillId="0" borderId="2" xfId="0" applyBorder="1" applyProtection="1"/>
    <xf numFmtId="0" fontId="0" fillId="0" borderId="1" xfId="0" applyBorder="1" applyProtection="1"/>
    <xf numFmtId="0" fontId="0" fillId="0" borderId="0" xfId="0" applyAlignment="1" applyProtection="1">
      <alignment horizontal="center"/>
    </xf>
    <xf numFmtId="14" fontId="0" fillId="0" borderId="0" xfId="0" applyNumberFormat="1" applyProtection="1"/>
    <xf numFmtId="0" fontId="0" fillId="6" borderId="1" xfId="0" applyFill="1" applyBorder="1" applyAlignment="1" applyProtection="1">
      <alignment horizont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0" xfId="0" applyBorder="1" applyAlignment="1" applyProtection="1">
      <alignment horizontal="center"/>
    </xf>
    <xf numFmtId="0" fontId="0" fillId="0" borderId="14" xfId="0" applyBorder="1" applyProtection="1"/>
    <xf numFmtId="0" fontId="0" fillId="0" borderId="17" xfId="0" applyBorder="1" applyProtection="1"/>
    <xf numFmtId="0" fontId="0" fillId="0" borderId="20" xfId="0" applyBorder="1" applyProtection="1"/>
    <xf numFmtId="0" fontId="0" fillId="0" borderId="15" xfId="0" applyBorder="1" applyAlignment="1" applyProtection="1">
      <alignment horizontal="center"/>
    </xf>
    <xf numFmtId="0" fontId="3" fillId="9" borderId="25" xfId="0" applyFont="1" applyFill="1" applyBorder="1" applyProtection="1"/>
    <xf numFmtId="0" fontId="1" fillId="9" borderId="4" xfId="0" applyFont="1" applyFill="1" applyBorder="1" applyProtection="1">
      <protection locked="0"/>
    </xf>
    <xf numFmtId="0" fontId="1" fillId="9" borderId="0" xfId="0" applyFont="1" applyFill="1" applyBorder="1" applyProtection="1">
      <protection locked="0"/>
    </xf>
    <xf numFmtId="0" fontId="1" fillId="13" borderId="2" xfId="0" applyFont="1" applyFill="1" applyBorder="1" applyProtection="1">
      <protection locked="0"/>
    </xf>
    <xf numFmtId="0" fontId="1" fillId="13" borderId="0" xfId="0" applyFont="1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13" borderId="24" xfId="0" applyFill="1" applyBorder="1" applyProtection="1"/>
    <xf numFmtId="0" fontId="0" fillId="0" borderId="16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0" fillId="0" borderId="21" xfId="0" applyBorder="1" applyProtection="1"/>
    <xf numFmtId="0" fontId="0" fillId="0" borderId="22" xfId="0" applyBorder="1" applyProtection="1"/>
    <xf numFmtId="0" fontId="0" fillId="0" borderId="15" xfId="0" applyBorder="1" applyProtection="1"/>
    <xf numFmtId="0" fontId="0" fillId="0" borderId="23" xfId="0" applyBorder="1" applyProtection="1"/>
    <xf numFmtId="0" fontId="0" fillId="5" borderId="0" xfId="0" applyFill="1" applyBorder="1" applyAlignment="1" applyProtection="1">
      <alignment horizontal="center"/>
    </xf>
    <xf numFmtId="0" fontId="3" fillId="9" borderId="0" xfId="0" applyFont="1" applyFill="1" applyProtection="1"/>
    <xf numFmtId="0" fontId="0" fillId="0" borderId="8" xfId="0" applyFill="1" applyBorder="1" applyAlignment="1" applyProtection="1"/>
    <xf numFmtId="0" fontId="0" fillId="5" borderId="3" xfId="0" applyFill="1" applyBorder="1" applyProtection="1"/>
    <xf numFmtId="0" fontId="0" fillId="5" borderId="5" xfId="0" applyFill="1" applyBorder="1" applyProtection="1"/>
    <xf numFmtId="0" fontId="0" fillId="9" borderId="4" xfId="0" applyFill="1" applyBorder="1" applyProtection="1"/>
    <xf numFmtId="0" fontId="1" fillId="9" borderId="2" xfId="0" applyFont="1" applyFill="1" applyBorder="1" applyProtection="1"/>
    <xf numFmtId="0" fontId="0" fillId="11" borderId="0" xfId="0" applyFill="1" applyProtection="1"/>
    <xf numFmtId="0" fontId="0" fillId="11" borderId="7" xfId="0" applyFill="1" applyBorder="1" applyProtection="1"/>
    <xf numFmtId="0" fontId="0" fillId="11" borderId="8" xfId="0" applyFill="1" applyBorder="1" applyProtection="1"/>
    <xf numFmtId="0" fontId="0" fillId="11" borderId="9" xfId="0" applyFill="1" applyBorder="1" applyProtection="1"/>
    <xf numFmtId="0" fontId="0" fillId="11" borderId="6" xfId="0" applyFill="1" applyBorder="1" applyProtection="1"/>
    <xf numFmtId="0" fontId="0" fillId="0" borderId="0" xfId="0" quotePrefix="1" applyProtection="1"/>
    <xf numFmtId="0" fontId="0" fillId="5" borderId="7" xfId="0" applyFill="1" applyBorder="1"/>
    <xf numFmtId="0" fontId="0" fillId="5" borderId="8" xfId="0" applyFill="1" applyBorder="1"/>
    <xf numFmtId="0" fontId="1" fillId="13" borderId="4" xfId="0" applyFont="1" applyFill="1" applyBorder="1"/>
    <xf numFmtId="0" fontId="1" fillId="15" borderId="9" xfId="0" applyFont="1" applyFill="1" applyBorder="1"/>
    <xf numFmtId="0" fontId="1" fillId="15" borderId="0" xfId="0" applyFont="1" applyFill="1"/>
    <xf numFmtId="0" fontId="0" fillId="17" borderId="0" xfId="0" applyFill="1"/>
    <xf numFmtId="0" fontId="0" fillId="17" borderId="7" xfId="0" applyFill="1" applyBorder="1"/>
    <xf numFmtId="0" fontId="0" fillId="17" borderId="8" xfId="0" applyFill="1" applyBorder="1"/>
    <xf numFmtId="0" fontId="0" fillId="17" borderId="9" xfId="0" applyFill="1" applyBorder="1"/>
    <xf numFmtId="17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indent="1"/>
    </xf>
    <xf numFmtId="1" fontId="8" fillId="0" borderId="0" xfId="0" applyNumberFormat="1" applyFont="1" applyAlignment="1">
      <alignment horizontal="left" vertical="center" indent="1"/>
    </xf>
    <xf numFmtId="11" fontId="0" fillId="0" borderId="0" xfId="0" applyNumberFormat="1" applyAlignment="1" applyProtection="1">
      <alignment horizontal="center"/>
    </xf>
    <xf numFmtId="11" fontId="0" fillId="0" borderId="15" xfId="0" applyNumberFormat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18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/>
      <protection locked="0"/>
    </xf>
    <xf numFmtId="0" fontId="0" fillId="8" borderId="7" xfId="0" applyFill="1" applyBorder="1" applyAlignment="1" applyProtection="1">
      <alignment horizontal="center"/>
      <protection locked="0"/>
    </xf>
    <xf numFmtId="0" fontId="0" fillId="8" borderId="9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</xf>
    <xf numFmtId="0" fontId="0" fillId="5" borderId="5" xfId="0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3" fillId="9" borderId="0" xfId="0" applyFont="1" applyFill="1" applyAlignment="1" applyProtection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6" borderId="5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19" borderId="0" xfId="0" applyFont="1" applyFill="1" applyAlignment="1" applyProtection="1">
      <alignment horizontal="center"/>
      <protection locked="0"/>
    </xf>
    <xf numFmtId="0" fontId="1" fillId="19" borderId="13" xfId="0" applyFont="1" applyFill="1" applyBorder="1" applyAlignment="1" applyProtection="1">
      <alignment horizontal="center"/>
    </xf>
    <xf numFmtId="0" fontId="0" fillId="10" borderId="0" xfId="0" applyFill="1" applyAlignment="1" applyProtection="1">
      <alignment horizontal="center"/>
    </xf>
    <xf numFmtId="0" fontId="0" fillId="10" borderId="8" xfId="0" applyFill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17" borderId="8" xfId="0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99FF"/>
      <color rgb="FFA50021"/>
      <color rgb="FF003300"/>
      <color rgb="FF33CC33"/>
      <color rgb="FF003366"/>
      <color rgb="FFFF3300"/>
      <color rgb="FFFF6600"/>
      <color rgb="FF0000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C814-A8C5-4BE1-B034-86C2568D1B2E}">
  <dimension ref="A1:P9"/>
  <sheetViews>
    <sheetView topLeftCell="B1" workbookViewId="0">
      <selection activeCell="I3" sqref="I3:O3"/>
    </sheetView>
  </sheetViews>
  <sheetFormatPr baseColWidth="10" defaultRowHeight="15" x14ac:dyDescent="0.25"/>
  <cols>
    <col min="2" max="2" width="17.140625" customWidth="1"/>
    <col min="9" max="9" width="13.7109375" customWidth="1"/>
    <col min="10" max="10" width="14.85546875" customWidth="1"/>
  </cols>
  <sheetData>
    <row r="1" spans="1:16" x14ac:dyDescent="0.25">
      <c r="A1" s="202" t="s">
        <v>29</v>
      </c>
      <c r="B1" s="202"/>
      <c r="C1" s="202"/>
      <c r="D1" s="202"/>
      <c r="E1" s="202"/>
      <c r="F1" s="202"/>
      <c r="G1" s="202"/>
      <c r="H1" s="202"/>
    </row>
    <row r="2" spans="1:16" x14ac:dyDescent="0.25">
      <c r="A2" t="s">
        <v>30</v>
      </c>
      <c r="P2" t="s">
        <v>34</v>
      </c>
    </row>
    <row r="3" spans="1:16" x14ac:dyDescent="0.25">
      <c r="A3" t="s">
        <v>37</v>
      </c>
      <c r="B3" t="s">
        <v>35</v>
      </c>
      <c r="C3">
        <v>4</v>
      </c>
      <c r="D3">
        <v>523</v>
      </c>
      <c r="E3">
        <v>45</v>
      </c>
      <c r="F3" s="20"/>
      <c r="I3" t="s">
        <v>27</v>
      </c>
      <c r="J3" t="s">
        <v>36</v>
      </c>
      <c r="K3" t="s">
        <v>165</v>
      </c>
      <c r="L3" t="s">
        <v>28</v>
      </c>
      <c r="M3" t="s">
        <v>31</v>
      </c>
      <c r="N3" s="20" t="s">
        <v>32</v>
      </c>
      <c r="O3" t="s">
        <v>33</v>
      </c>
      <c r="P3" t="str">
        <f>_xlfn.CONCAT(I3,A3,K3,L3,C3,M3,"'",B3,"'",M3,D3,M3,E3,O3)</f>
        <v>INSERT INTO ALUMNO VALUES(4,'ALA',523,45)</v>
      </c>
    </row>
    <row r="4" spans="1:16" x14ac:dyDescent="0.25">
      <c r="A4" t="s">
        <v>38</v>
      </c>
      <c r="B4" t="s">
        <v>39</v>
      </c>
      <c r="C4">
        <v>5</v>
      </c>
      <c r="D4">
        <v>7</v>
      </c>
      <c r="E4">
        <v>84</v>
      </c>
      <c r="I4" t="s">
        <v>27</v>
      </c>
      <c r="J4" t="s">
        <v>36</v>
      </c>
      <c r="K4" t="s">
        <v>165</v>
      </c>
      <c r="L4" t="s">
        <v>28</v>
      </c>
      <c r="M4" t="s">
        <v>31</v>
      </c>
      <c r="N4" s="20" t="s">
        <v>32</v>
      </c>
      <c r="O4" t="s">
        <v>33</v>
      </c>
      <c r="P4" t="str">
        <f t="shared" ref="P4:P9" si="0">_xlfn.CONCAT(I4,A4,K4,L4,C4,M4,"'",B4,"'",M4,D4,M4,E4,O4)</f>
        <v>INSERT INTOCARRERAVALUES(5,'HOLIS',7,84)</v>
      </c>
    </row>
    <row r="5" spans="1:16" x14ac:dyDescent="0.25">
      <c r="A5" t="s">
        <v>38</v>
      </c>
      <c r="B5" t="s">
        <v>40</v>
      </c>
      <c r="C5">
        <v>7</v>
      </c>
      <c r="D5">
        <v>58</v>
      </c>
      <c r="E5">
        <v>741</v>
      </c>
      <c r="I5" t="s">
        <v>27</v>
      </c>
      <c r="J5" t="s">
        <v>36</v>
      </c>
      <c r="K5" t="s">
        <v>165</v>
      </c>
      <c r="L5" t="s">
        <v>28</v>
      </c>
      <c r="M5" t="s">
        <v>31</v>
      </c>
      <c r="N5" s="20" t="s">
        <v>32</v>
      </c>
      <c r="O5" t="s">
        <v>33</v>
      </c>
      <c r="P5" t="str">
        <f t="shared" si="0"/>
        <v>INSERT INTOCARRERAVALUES(7,'GOR',58,741)</v>
      </c>
    </row>
    <row r="6" spans="1:16" x14ac:dyDescent="0.25">
      <c r="I6" t="s">
        <v>27</v>
      </c>
      <c r="J6" t="s">
        <v>36</v>
      </c>
      <c r="K6" t="s">
        <v>165</v>
      </c>
      <c r="L6" t="s">
        <v>28</v>
      </c>
      <c r="M6" t="s">
        <v>31</v>
      </c>
      <c r="N6" s="20" t="s">
        <v>32</v>
      </c>
      <c r="O6" t="s">
        <v>33</v>
      </c>
      <c r="P6" t="str">
        <f t="shared" si="0"/>
        <v>INSERT INTOVALUES(,'',,)</v>
      </c>
    </row>
    <row r="7" spans="1:16" x14ac:dyDescent="0.25">
      <c r="I7" t="s">
        <v>27</v>
      </c>
      <c r="J7" t="s">
        <v>36</v>
      </c>
      <c r="K7" t="s">
        <v>165</v>
      </c>
      <c r="L7" t="s">
        <v>28</v>
      </c>
      <c r="M7" t="s">
        <v>31</v>
      </c>
      <c r="N7" s="20" t="s">
        <v>32</v>
      </c>
      <c r="O7" t="s">
        <v>33</v>
      </c>
      <c r="P7" t="str">
        <f t="shared" si="0"/>
        <v>INSERT INTOVALUES(,'',,)</v>
      </c>
    </row>
    <row r="8" spans="1:16" x14ac:dyDescent="0.25">
      <c r="I8" t="s">
        <v>27</v>
      </c>
      <c r="J8" t="s">
        <v>36</v>
      </c>
      <c r="K8" t="s">
        <v>165</v>
      </c>
      <c r="L8" t="s">
        <v>28</v>
      </c>
      <c r="M8" t="s">
        <v>31</v>
      </c>
      <c r="N8" s="20" t="s">
        <v>32</v>
      </c>
      <c r="O8" t="s">
        <v>33</v>
      </c>
      <c r="P8" t="str">
        <f t="shared" si="0"/>
        <v>INSERT INTOVALUES(,'',,)</v>
      </c>
    </row>
    <row r="9" spans="1:16" x14ac:dyDescent="0.25">
      <c r="I9" t="s">
        <v>27</v>
      </c>
      <c r="J9" t="s">
        <v>36</v>
      </c>
      <c r="K9" t="s">
        <v>165</v>
      </c>
      <c r="L9" t="s">
        <v>28</v>
      </c>
      <c r="M9" t="s">
        <v>31</v>
      </c>
      <c r="N9" s="20" t="s">
        <v>32</v>
      </c>
      <c r="O9" t="s">
        <v>33</v>
      </c>
      <c r="P9" t="str">
        <f t="shared" si="0"/>
        <v>INSERT INTOVALUES(,'',,)</v>
      </c>
    </row>
  </sheetData>
  <customSheetViews>
    <customSheetView guid="{CFBFA597-1949-4206-A5D0-840C2A1F97BC}" topLeftCell="B1">
      <selection activeCell="I3" sqref="I3:O3"/>
      <pageMargins left="0.7" right="0.7" top="0.75" bottom="0.75" header="0.3" footer="0.3"/>
    </customSheetView>
  </customSheetViews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8BB1-8C84-475E-B0E6-5B5B9EC80F31}">
  <dimension ref="A3:M92"/>
  <sheetViews>
    <sheetView topLeftCell="E57" zoomScale="80" zoomScaleNormal="80" workbookViewId="0">
      <selection activeCell="E72" sqref="E72:I73"/>
    </sheetView>
  </sheetViews>
  <sheetFormatPr baseColWidth="10" defaultRowHeight="15" x14ac:dyDescent="0.25"/>
  <cols>
    <col min="1" max="1" width="5.7109375" customWidth="1"/>
    <col min="2" max="4" width="26.140625" customWidth="1"/>
    <col min="5" max="5" width="10.42578125" customWidth="1"/>
    <col min="6" max="6" width="13" customWidth="1"/>
    <col min="7" max="7" width="26.140625" customWidth="1"/>
    <col min="11" max="11" width="12.28515625" customWidth="1"/>
    <col min="12" max="12" width="15.42578125" customWidth="1"/>
  </cols>
  <sheetData>
    <row r="3" spans="1:13" x14ac:dyDescent="0.25">
      <c r="A3" s="27"/>
      <c r="B3" s="15" t="s">
        <v>46</v>
      </c>
      <c r="C3" s="21"/>
      <c r="E3" s="213" t="s">
        <v>38</v>
      </c>
      <c r="F3" s="213"/>
      <c r="G3" s="213"/>
      <c r="H3" s="213"/>
    </row>
    <row r="4" spans="1:13" x14ac:dyDescent="0.25">
      <c r="A4" s="22"/>
      <c r="B4" s="13"/>
      <c r="C4" s="23"/>
      <c r="E4" s="50"/>
      <c r="F4" s="65" t="s">
        <v>1</v>
      </c>
      <c r="G4" s="51" t="s">
        <v>2</v>
      </c>
      <c r="H4" s="51" t="s">
        <v>3</v>
      </c>
    </row>
    <row r="5" spans="1:13" x14ac:dyDescent="0.25">
      <c r="A5" s="55"/>
      <c r="B5" s="13" t="s">
        <v>0</v>
      </c>
      <c r="C5" s="23" t="s">
        <v>284</v>
      </c>
      <c r="E5" s="51">
        <v>1</v>
      </c>
      <c r="F5" s="52" t="s">
        <v>4</v>
      </c>
      <c r="G5" s="51" t="s">
        <v>5</v>
      </c>
      <c r="H5" s="51" t="s">
        <v>6</v>
      </c>
    </row>
    <row r="6" spans="1:13" x14ac:dyDescent="0.25">
      <c r="A6" s="56"/>
      <c r="B6" s="13" t="s">
        <v>15</v>
      </c>
      <c r="C6" s="23" t="s">
        <v>284</v>
      </c>
      <c r="E6" s="51">
        <v>2</v>
      </c>
      <c r="F6" s="52" t="s">
        <v>6</v>
      </c>
      <c r="G6" s="51" t="s">
        <v>7</v>
      </c>
      <c r="H6" s="51" t="s">
        <v>6</v>
      </c>
    </row>
    <row r="7" spans="1:13" x14ac:dyDescent="0.25">
      <c r="A7" s="57"/>
      <c r="B7" s="43" t="s">
        <v>155</v>
      </c>
      <c r="C7" s="23"/>
      <c r="E7" s="51">
        <v>3</v>
      </c>
      <c r="F7" s="52" t="s">
        <v>8</v>
      </c>
      <c r="G7" s="51" t="s">
        <v>9</v>
      </c>
      <c r="H7" s="51" t="s">
        <v>6</v>
      </c>
    </row>
    <row r="8" spans="1:13" x14ac:dyDescent="0.25">
      <c r="A8" s="58"/>
      <c r="B8" s="43" t="s">
        <v>156</v>
      </c>
      <c r="C8" s="23" t="s">
        <v>284</v>
      </c>
      <c r="E8" s="51">
        <v>4</v>
      </c>
      <c r="F8" s="53" t="s">
        <v>10</v>
      </c>
      <c r="G8" s="54" t="s">
        <v>11</v>
      </c>
      <c r="H8" s="51" t="s">
        <v>6</v>
      </c>
    </row>
    <row r="9" spans="1:13" x14ac:dyDescent="0.25">
      <c r="A9" s="63"/>
      <c r="B9" s="43" t="s">
        <v>157</v>
      </c>
      <c r="C9" s="23" t="s">
        <v>284</v>
      </c>
    </row>
    <row r="10" spans="1:13" x14ac:dyDescent="0.25">
      <c r="A10" s="59"/>
      <c r="B10" s="43" t="s">
        <v>158</v>
      </c>
      <c r="C10" s="23"/>
    </row>
    <row r="11" spans="1:13" x14ac:dyDescent="0.25">
      <c r="A11" s="60"/>
      <c r="B11" s="43" t="s">
        <v>159</v>
      </c>
      <c r="C11" s="23" t="s">
        <v>284</v>
      </c>
    </row>
    <row r="12" spans="1:13" x14ac:dyDescent="0.25">
      <c r="A12" s="61"/>
      <c r="B12" s="43" t="s">
        <v>160</v>
      </c>
      <c r="C12" s="23"/>
      <c r="E12" s="214" t="s">
        <v>23</v>
      </c>
      <c r="F12" s="214"/>
      <c r="G12" s="214"/>
      <c r="H12" s="214"/>
      <c r="I12" s="214"/>
      <c r="J12" s="214"/>
      <c r="K12" s="214"/>
      <c r="L12" s="214"/>
      <c r="M12" s="214"/>
    </row>
    <row r="13" spans="1:13" x14ac:dyDescent="0.25">
      <c r="A13" s="62"/>
      <c r="B13" s="43" t="s">
        <v>161</v>
      </c>
      <c r="C13" s="23"/>
    </row>
    <row r="14" spans="1:13" x14ac:dyDescent="0.25">
      <c r="A14" s="64"/>
      <c r="B14" s="43" t="s">
        <v>162</v>
      </c>
      <c r="C14" s="23"/>
    </row>
    <row r="15" spans="1:13" x14ac:dyDescent="0.25">
      <c r="A15" s="24"/>
      <c r="B15" s="25"/>
      <c r="C15" s="26"/>
      <c r="E15" s="212" t="s">
        <v>23</v>
      </c>
      <c r="F15" s="212"/>
      <c r="G15" s="212"/>
      <c r="H15" s="212"/>
      <c r="K15" s="34" t="s">
        <v>19</v>
      </c>
      <c r="L15" s="35"/>
    </row>
    <row r="16" spans="1:13" x14ac:dyDescent="0.25">
      <c r="E16" s="27" t="s">
        <v>41</v>
      </c>
      <c r="F16" s="28" t="s">
        <v>42</v>
      </c>
      <c r="G16" s="28" t="s">
        <v>24</v>
      </c>
      <c r="H16" s="29" t="s">
        <v>46</v>
      </c>
      <c r="K16" s="36" t="s">
        <v>8</v>
      </c>
      <c r="L16" s="37" t="s">
        <v>143</v>
      </c>
    </row>
    <row r="17" spans="5:13" x14ac:dyDescent="0.25">
      <c r="E17" s="22" t="s">
        <v>16</v>
      </c>
      <c r="F17" s="13" t="s">
        <v>26</v>
      </c>
      <c r="G17" s="13" t="s">
        <v>24</v>
      </c>
      <c r="H17" s="23"/>
      <c r="K17" s="38" t="s">
        <v>142</v>
      </c>
      <c r="L17" s="39" t="s">
        <v>144</v>
      </c>
    </row>
    <row r="18" spans="5:13" x14ac:dyDescent="0.25">
      <c r="E18" s="22" t="s">
        <v>17</v>
      </c>
      <c r="F18" s="13" t="s">
        <v>26</v>
      </c>
      <c r="G18" s="13" t="s">
        <v>24</v>
      </c>
      <c r="H18" s="23"/>
    </row>
    <row r="19" spans="5:13" x14ac:dyDescent="0.25">
      <c r="E19" s="22" t="s">
        <v>18</v>
      </c>
      <c r="F19" s="13" t="s">
        <v>26</v>
      </c>
      <c r="G19" s="13" t="s">
        <v>43</v>
      </c>
      <c r="H19" s="23"/>
      <c r="K19" s="40" t="s">
        <v>20</v>
      </c>
      <c r="L19" s="41" t="s">
        <v>147</v>
      </c>
    </row>
    <row r="20" spans="5:13" x14ac:dyDescent="0.25">
      <c r="E20" s="36" t="s">
        <v>19</v>
      </c>
      <c r="F20" s="13" t="s">
        <v>25</v>
      </c>
      <c r="G20" s="13" t="s">
        <v>24</v>
      </c>
      <c r="H20" s="23"/>
    </row>
    <row r="21" spans="5:13" x14ac:dyDescent="0.25">
      <c r="E21" s="42" t="s">
        <v>20</v>
      </c>
      <c r="F21" s="13" t="s">
        <v>44</v>
      </c>
      <c r="G21" s="13" t="s">
        <v>24</v>
      </c>
      <c r="H21" s="23"/>
      <c r="K21" s="44" t="s">
        <v>3</v>
      </c>
      <c r="L21" s="45"/>
    </row>
    <row r="22" spans="5:13" x14ac:dyDescent="0.25">
      <c r="E22" s="46" t="s">
        <v>3</v>
      </c>
      <c r="F22" s="13" t="s">
        <v>25</v>
      </c>
      <c r="G22" s="13" t="s">
        <v>24</v>
      </c>
      <c r="H22" s="23"/>
      <c r="K22" s="46" t="s">
        <v>10</v>
      </c>
      <c r="L22" s="47" t="s">
        <v>151</v>
      </c>
    </row>
    <row r="23" spans="5:13" x14ac:dyDescent="0.25">
      <c r="E23" s="30" t="s">
        <v>1</v>
      </c>
      <c r="F23" s="31" t="s">
        <v>25</v>
      </c>
      <c r="G23" s="31" t="s">
        <v>24</v>
      </c>
      <c r="H23" s="32" t="s">
        <v>45</v>
      </c>
      <c r="I23" s="33" t="s">
        <v>38</v>
      </c>
      <c r="K23" s="46" t="s">
        <v>6</v>
      </c>
      <c r="L23" s="47" t="s">
        <v>152</v>
      </c>
    </row>
    <row r="24" spans="5:13" x14ac:dyDescent="0.25">
      <c r="K24" s="46" t="s">
        <v>146</v>
      </c>
      <c r="L24" s="47" t="s">
        <v>153</v>
      </c>
    </row>
    <row r="25" spans="5:13" x14ac:dyDescent="0.25">
      <c r="K25" s="48" t="s">
        <v>145</v>
      </c>
      <c r="L25" s="49" t="s">
        <v>154</v>
      </c>
    </row>
    <row r="27" spans="5:13" x14ac:dyDescent="0.25">
      <c r="K27" s="219" t="s">
        <v>41</v>
      </c>
      <c r="L27" s="220"/>
    </row>
    <row r="28" spans="5:13" x14ac:dyDescent="0.25">
      <c r="K28" s="217" t="s">
        <v>170</v>
      </c>
      <c r="L28" s="218"/>
    </row>
    <row r="29" spans="5:13" x14ac:dyDescent="0.25">
      <c r="K29" s="217" t="s">
        <v>171</v>
      </c>
      <c r="L29" s="218"/>
    </row>
    <row r="30" spans="5:13" x14ac:dyDescent="0.25">
      <c r="K30" s="215" t="s">
        <v>172</v>
      </c>
      <c r="L30" s="216"/>
    </row>
    <row r="32" spans="5:13" x14ac:dyDescent="0.25">
      <c r="E32" s="208" t="s">
        <v>155</v>
      </c>
      <c r="F32" s="208"/>
      <c r="G32" s="208"/>
      <c r="H32" s="208"/>
      <c r="I32" s="208"/>
      <c r="J32" s="208"/>
      <c r="K32" s="208"/>
      <c r="L32" s="208"/>
      <c r="M32" s="208"/>
    </row>
    <row r="34" spans="5:13" x14ac:dyDescent="0.25">
      <c r="E34" s="210" t="s">
        <v>155</v>
      </c>
      <c r="F34" s="210"/>
      <c r="G34" s="210"/>
      <c r="H34" s="210"/>
      <c r="I34" s="210"/>
    </row>
    <row r="35" spans="5:13" x14ac:dyDescent="0.25">
      <c r="E35" s="27" t="s">
        <v>41</v>
      </c>
      <c r="F35" s="28" t="s">
        <v>42</v>
      </c>
      <c r="G35" s="28" t="s">
        <v>24</v>
      </c>
      <c r="H35" s="72" t="s">
        <v>169</v>
      </c>
      <c r="I35" s="68" t="s">
        <v>23</v>
      </c>
    </row>
    <row r="36" spans="5:13" x14ac:dyDescent="0.25">
      <c r="E36" s="69" t="s">
        <v>167</v>
      </c>
      <c r="F36" s="70" t="s">
        <v>168</v>
      </c>
      <c r="G36" s="70" t="s">
        <v>24</v>
      </c>
      <c r="H36" s="71" t="s">
        <v>45</v>
      </c>
      <c r="I36" s="71" t="s">
        <v>175</v>
      </c>
    </row>
    <row r="39" spans="5:13" x14ac:dyDescent="0.25">
      <c r="E39" s="209" t="s">
        <v>175</v>
      </c>
      <c r="F39" s="209"/>
      <c r="G39" s="209"/>
      <c r="H39" s="209"/>
      <c r="I39" s="209"/>
      <c r="J39" s="209"/>
      <c r="K39" s="209"/>
      <c r="L39" s="209"/>
      <c r="M39" s="209"/>
    </row>
    <row r="41" spans="5:13" x14ac:dyDescent="0.25">
      <c r="E41" s="84" t="s">
        <v>167</v>
      </c>
      <c r="F41" s="85" t="s">
        <v>168</v>
      </c>
      <c r="G41" s="85" t="s">
        <v>24</v>
      </c>
      <c r="H41" s="86" t="s">
        <v>46</v>
      </c>
      <c r="J41" s="77" t="s">
        <v>167</v>
      </c>
      <c r="K41" s="15"/>
      <c r="L41" s="15"/>
      <c r="M41" s="21"/>
    </row>
    <row r="42" spans="5:13" x14ac:dyDescent="0.25">
      <c r="J42" s="24" t="s">
        <v>176</v>
      </c>
      <c r="K42" s="25" t="s">
        <v>177</v>
      </c>
      <c r="L42" s="25" t="s">
        <v>178</v>
      </c>
      <c r="M42" s="26" t="s">
        <v>179</v>
      </c>
    </row>
    <row r="45" spans="5:13" x14ac:dyDescent="0.25">
      <c r="E45" s="211" t="s">
        <v>183</v>
      </c>
      <c r="F45" s="211"/>
      <c r="G45" s="211"/>
      <c r="H45" s="211"/>
      <c r="I45" s="211"/>
      <c r="J45" s="211"/>
      <c r="K45" s="211"/>
      <c r="L45" s="211"/>
      <c r="M45" s="211"/>
    </row>
    <row r="47" spans="5:13" x14ac:dyDescent="0.25">
      <c r="E47" s="17" t="s">
        <v>167</v>
      </c>
      <c r="F47" s="17" t="s">
        <v>168</v>
      </c>
      <c r="G47" s="17" t="s">
        <v>24</v>
      </c>
      <c r="H47" s="73" t="s">
        <v>184</v>
      </c>
      <c r="I47" s="73" t="s">
        <v>175</v>
      </c>
    </row>
    <row r="48" spans="5:13" x14ac:dyDescent="0.25">
      <c r="E48" s="17" t="s">
        <v>185</v>
      </c>
      <c r="F48" s="17" t="s">
        <v>186</v>
      </c>
      <c r="G48" s="17" t="s">
        <v>24</v>
      </c>
      <c r="H48" s="89" t="s">
        <v>184</v>
      </c>
      <c r="I48" s="89" t="s">
        <v>187</v>
      </c>
    </row>
    <row r="51" spans="5:13" x14ac:dyDescent="0.25">
      <c r="E51" s="203" t="s">
        <v>188</v>
      </c>
      <c r="F51" s="203"/>
      <c r="G51" s="203"/>
      <c r="H51" s="203"/>
      <c r="I51" s="203"/>
      <c r="J51" s="203"/>
      <c r="K51" s="203"/>
      <c r="L51" s="203"/>
      <c r="M51" s="203"/>
    </row>
    <row r="53" spans="5:13" x14ac:dyDescent="0.25">
      <c r="E53" s="27" t="s">
        <v>41</v>
      </c>
      <c r="F53" s="28" t="s">
        <v>42</v>
      </c>
      <c r="G53" s="28" t="s">
        <v>24</v>
      </c>
      <c r="H53" s="68" t="s">
        <v>184</v>
      </c>
      <c r="I53" s="92" t="s">
        <v>23</v>
      </c>
      <c r="L53" s="77" t="s">
        <v>3</v>
      </c>
      <c r="M53" s="21"/>
    </row>
    <row r="54" spans="5:13" x14ac:dyDescent="0.25">
      <c r="E54" s="67" t="s">
        <v>185</v>
      </c>
      <c r="F54" s="66" t="s">
        <v>186</v>
      </c>
      <c r="G54" s="66" t="s">
        <v>24</v>
      </c>
      <c r="H54" s="90" t="s">
        <v>184</v>
      </c>
      <c r="I54" s="91" t="s">
        <v>187</v>
      </c>
      <c r="L54" s="22" t="s">
        <v>6</v>
      </c>
      <c r="M54" s="23" t="s">
        <v>189</v>
      </c>
    </row>
    <row r="55" spans="5:13" x14ac:dyDescent="0.25">
      <c r="E55" s="24" t="s">
        <v>3</v>
      </c>
      <c r="F55" s="25" t="s">
        <v>25</v>
      </c>
      <c r="G55" s="25" t="s">
        <v>24</v>
      </c>
      <c r="H55" s="26"/>
      <c r="L55" s="24" t="s">
        <v>10</v>
      </c>
      <c r="M55" s="26" t="s">
        <v>190</v>
      </c>
    </row>
    <row r="59" spans="5:13" x14ac:dyDescent="0.25">
      <c r="E59" s="204" t="s">
        <v>187</v>
      </c>
      <c r="F59" s="204"/>
      <c r="G59" s="204"/>
      <c r="H59" s="204"/>
      <c r="I59" s="204"/>
      <c r="J59" s="204"/>
      <c r="K59" s="204"/>
      <c r="L59" s="204"/>
      <c r="M59" s="204"/>
    </row>
    <row r="61" spans="5:13" x14ac:dyDescent="0.25">
      <c r="E61" s="27" t="s">
        <v>185</v>
      </c>
      <c r="F61" s="28" t="s">
        <v>186</v>
      </c>
      <c r="G61" s="28" t="s">
        <v>24</v>
      </c>
      <c r="H61" s="29" t="s">
        <v>46</v>
      </c>
      <c r="K61" s="66" t="s">
        <v>185</v>
      </c>
    </row>
    <row r="62" spans="5:13" x14ac:dyDescent="0.25">
      <c r="E62" s="22" t="s">
        <v>191</v>
      </c>
      <c r="F62" s="13" t="s">
        <v>26</v>
      </c>
      <c r="G62" s="13" t="s">
        <v>24</v>
      </c>
      <c r="H62" s="23"/>
      <c r="K62" t="s">
        <v>171</v>
      </c>
      <c r="L62" t="s">
        <v>195</v>
      </c>
    </row>
    <row r="63" spans="5:13" x14ac:dyDescent="0.25">
      <c r="E63" s="22" t="s">
        <v>192</v>
      </c>
      <c r="F63" s="13" t="s">
        <v>193</v>
      </c>
      <c r="G63" s="13" t="s">
        <v>24</v>
      </c>
      <c r="H63" s="23"/>
    </row>
    <row r="64" spans="5:13" x14ac:dyDescent="0.25">
      <c r="E64" s="22" t="s">
        <v>178</v>
      </c>
      <c r="F64" s="13" t="s">
        <v>194</v>
      </c>
      <c r="G64" s="13" t="s">
        <v>24</v>
      </c>
      <c r="H64" s="23"/>
      <c r="K64" s="77" t="s">
        <v>3</v>
      </c>
      <c r="L64" s="21"/>
    </row>
    <row r="65" spans="5:13" x14ac:dyDescent="0.25">
      <c r="E65" s="22" t="s">
        <v>3</v>
      </c>
      <c r="F65" s="13" t="s">
        <v>25</v>
      </c>
      <c r="G65" s="13" t="s">
        <v>24</v>
      </c>
      <c r="H65" s="23"/>
      <c r="K65" s="22" t="s">
        <v>6</v>
      </c>
      <c r="L65" s="23" t="s">
        <v>196</v>
      </c>
    </row>
    <row r="66" spans="5:13" x14ac:dyDescent="0.25">
      <c r="E66" s="30" t="s">
        <v>1</v>
      </c>
      <c r="F66" s="31" t="s">
        <v>25</v>
      </c>
      <c r="G66" s="31" t="s">
        <v>24</v>
      </c>
      <c r="H66" s="32" t="s">
        <v>45</v>
      </c>
      <c r="I66" s="50" t="s">
        <v>38</v>
      </c>
      <c r="K66" s="24" t="s">
        <v>12</v>
      </c>
      <c r="L66" s="26" t="s">
        <v>197</v>
      </c>
    </row>
    <row r="69" spans="5:13" x14ac:dyDescent="0.25">
      <c r="E69" s="205" t="s">
        <v>160</v>
      </c>
      <c r="F69" s="205"/>
      <c r="G69" s="205"/>
      <c r="H69" s="205"/>
      <c r="I69" s="205"/>
      <c r="J69" s="205"/>
      <c r="K69" s="205"/>
      <c r="L69" s="205"/>
      <c r="M69" s="205"/>
    </row>
    <row r="72" spans="5:13" x14ac:dyDescent="0.25">
      <c r="E72" s="27" t="s">
        <v>185</v>
      </c>
      <c r="F72" s="28" t="s">
        <v>186</v>
      </c>
      <c r="G72" s="28" t="s">
        <v>24</v>
      </c>
      <c r="H72" s="188" t="s">
        <v>184</v>
      </c>
      <c r="I72" s="89" t="s">
        <v>187</v>
      </c>
    </row>
    <row r="73" spans="5:13" x14ac:dyDescent="0.25">
      <c r="E73" s="186" t="s">
        <v>288</v>
      </c>
      <c r="F73" s="187" t="s">
        <v>289</v>
      </c>
      <c r="G73" s="187" t="s">
        <v>24</v>
      </c>
      <c r="H73" s="189" t="s">
        <v>184</v>
      </c>
      <c r="I73" s="190" t="s">
        <v>290</v>
      </c>
    </row>
    <row r="77" spans="5:13" x14ac:dyDescent="0.25">
      <c r="E77" s="206" t="s">
        <v>290</v>
      </c>
      <c r="F77" s="206"/>
      <c r="G77" s="206"/>
      <c r="H77" s="206"/>
      <c r="I77" s="206"/>
      <c r="J77" s="206"/>
      <c r="K77" s="206"/>
      <c r="L77" s="206"/>
      <c r="M77" s="206"/>
    </row>
    <row r="79" spans="5:13" x14ac:dyDescent="0.25">
      <c r="E79" s="27" t="s">
        <v>288</v>
      </c>
      <c r="F79" s="28" t="s">
        <v>289</v>
      </c>
      <c r="G79" s="28" t="s">
        <v>24</v>
      </c>
      <c r="H79" s="29" t="s">
        <v>46</v>
      </c>
      <c r="L79" t="s">
        <v>288</v>
      </c>
    </row>
    <row r="80" spans="5:13" x14ac:dyDescent="0.25">
      <c r="E80" s="22" t="s">
        <v>16</v>
      </c>
      <c r="F80" s="13" t="s">
        <v>26</v>
      </c>
      <c r="G80" s="13" t="s">
        <v>24</v>
      </c>
      <c r="H80" s="23"/>
      <c r="L80" t="s">
        <v>297</v>
      </c>
      <c r="M80">
        <v>2</v>
      </c>
    </row>
    <row r="81" spans="5:13" x14ac:dyDescent="0.25">
      <c r="E81" s="22" t="s">
        <v>21</v>
      </c>
      <c r="F81" s="13" t="s">
        <v>26</v>
      </c>
      <c r="G81" s="13" t="s">
        <v>24</v>
      </c>
      <c r="H81" s="23"/>
      <c r="L81" t="s">
        <v>298</v>
      </c>
      <c r="M81">
        <v>1</v>
      </c>
    </row>
    <row r="82" spans="5:13" x14ac:dyDescent="0.25">
      <c r="E82" s="22" t="s">
        <v>22</v>
      </c>
      <c r="F82" s="13" t="s">
        <v>26</v>
      </c>
      <c r="G82" s="13" t="s">
        <v>43</v>
      </c>
      <c r="H82" s="23"/>
      <c r="L82" t="s">
        <v>16</v>
      </c>
      <c r="M82">
        <v>1</v>
      </c>
    </row>
    <row r="83" spans="5:13" x14ac:dyDescent="0.25">
      <c r="E83" s="22" t="s">
        <v>291</v>
      </c>
      <c r="F83" s="13" t="s">
        <v>294</v>
      </c>
      <c r="G83" s="13" t="s">
        <v>43</v>
      </c>
      <c r="H83" s="23"/>
      <c r="L83" t="s">
        <v>299</v>
      </c>
      <c r="M83">
        <v>6</v>
      </c>
    </row>
    <row r="84" spans="5:13" x14ac:dyDescent="0.25">
      <c r="E84" s="22" t="s">
        <v>292</v>
      </c>
      <c r="F84" s="13" t="s">
        <v>295</v>
      </c>
      <c r="G84" s="13" t="s">
        <v>43</v>
      </c>
      <c r="H84" s="23"/>
      <c r="L84" t="s">
        <v>300</v>
      </c>
      <c r="M84">
        <v>3</v>
      </c>
    </row>
    <row r="85" spans="5:13" x14ac:dyDescent="0.25">
      <c r="E85" s="22" t="s">
        <v>3</v>
      </c>
      <c r="F85" s="13" t="s">
        <v>25</v>
      </c>
      <c r="G85" s="13" t="s">
        <v>24</v>
      </c>
      <c r="H85" s="23"/>
    </row>
    <row r="86" spans="5:13" x14ac:dyDescent="0.25">
      <c r="E86" s="192" t="s">
        <v>293</v>
      </c>
      <c r="F86" s="193" t="s">
        <v>194</v>
      </c>
      <c r="G86" s="193" t="s">
        <v>43</v>
      </c>
      <c r="H86" s="194" t="s">
        <v>45</v>
      </c>
      <c r="I86" s="191" t="s">
        <v>296</v>
      </c>
      <c r="J86" s="191"/>
    </row>
    <row r="89" spans="5:13" x14ac:dyDescent="0.25">
      <c r="E89" s="207" t="s">
        <v>296</v>
      </c>
      <c r="F89" s="207"/>
      <c r="G89" s="207"/>
      <c r="H89" s="207"/>
      <c r="I89" s="207"/>
      <c r="J89" s="207"/>
      <c r="K89" s="207"/>
      <c r="L89" s="207"/>
      <c r="M89" s="207"/>
    </row>
    <row r="91" spans="5:13" x14ac:dyDescent="0.25">
      <c r="E91" s="27" t="s">
        <v>293</v>
      </c>
      <c r="F91" s="28" t="s">
        <v>194</v>
      </c>
      <c r="G91" s="28" t="s">
        <v>24</v>
      </c>
      <c r="H91" s="29" t="s">
        <v>46</v>
      </c>
      <c r="I91" s="195" t="s">
        <v>302</v>
      </c>
    </row>
    <row r="92" spans="5:13" x14ac:dyDescent="0.25">
      <c r="E92" s="24" t="s">
        <v>301</v>
      </c>
      <c r="F92" s="25" t="s">
        <v>26</v>
      </c>
      <c r="G92" s="25" t="s">
        <v>24</v>
      </c>
      <c r="H92" s="26"/>
    </row>
  </sheetData>
  <customSheetViews>
    <customSheetView guid="{CFBFA597-1949-4206-A5D0-840C2A1F97BC}" scale="80" topLeftCell="A41">
      <selection activeCell="L53" sqref="L53:M55"/>
      <pageMargins left="0.7" right="0.7" top="0.75" bottom="0.75" header="0.3" footer="0.3"/>
    </customSheetView>
  </customSheetViews>
  <mergeCells count="16">
    <mergeCell ref="E3:H3"/>
    <mergeCell ref="E12:M12"/>
    <mergeCell ref="K30:L30"/>
    <mergeCell ref="K29:L29"/>
    <mergeCell ref="K28:L28"/>
    <mergeCell ref="K27:L27"/>
    <mergeCell ref="E32:M32"/>
    <mergeCell ref="E39:M39"/>
    <mergeCell ref="E34:I34"/>
    <mergeCell ref="E45:M45"/>
    <mergeCell ref="E15:H15"/>
    <mergeCell ref="E51:M51"/>
    <mergeCell ref="E59:M59"/>
    <mergeCell ref="E69:M69"/>
    <mergeCell ref="E77:M77"/>
    <mergeCell ref="E89:M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6752-A8B6-4D8A-AE2A-5FBB680828E9}">
  <dimension ref="A3:AA58"/>
  <sheetViews>
    <sheetView workbookViewId="0">
      <selection activeCell="F6" sqref="F6:G10"/>
    </sheetView>
  </sheetViews>
  <sheetFormatPr baseColWidth="10" defaultRowHeight="15" x14ac:dyDescent="0.25"/>
  <cols>
    <col min="7" max="7" width="15.85546875" customWidth="1"/>
    <col min="9" max="12" width="14.42578125" customWidth="1"/>
    <col min="13" max="15" width="6.85546875" customWidth="1"/>
    <col min="16" max="16" width="7.140625" customWidth="1"/>
    <col min="17" max="17" width="14.42578125" customWidth="1"/>
    <col min="18" max="18" width="27.140625" customWidth="1"/>
    <col min="19" max="21" width="14.42578125" customWidth="1"/>
    <col min="22" max="22" width="8.5703125" customWidth="1"/>
    <col min="23" max="23" width="17.85546875" customWidth="1"/>
    <col min="24" max="24" width="19.140625" customWidth="1"/>
    <col min="25" max="25" width="11.85546875" bestFit="1" customWidth="1"/>
  </cols>
  <sheetData>
    <row r="3" spans="1:27" x14ac:dyDescent="0.25">
      <c r="W3" s="1"/>
      <c r="X3" s="1"/>
      <c r="Y3" s="1"/>
      <c r="Z3" s="1"/>
      <c r="AA3" s="1"/>
    </row>
    <row r="4" spans="1:27" x14ac:dyDescent="0.25">
      <c r="W4" s="2" t="s">
        <v>0</v>
      </c>
      <c r="X4" s="2"/>
      <c r="Y4" s="2"/>
    </row>
    <row r="5" spans="1:27" x14ac:dyDescent="0.25">
      <c r="W5" s="5" t="s">
        <v>1</v>
      </c>
      <c r="X5" s="5" t="s">
        <v>2</v>
      </c>
      <c r="Y5" s="8" t="s">
        <v>3</v>
      </c>
    </row>
    <row r="6" spans="1:27" x14ac:dyDescent="0.25">
      <c r="A6" s="17" t="s">
        <v>1</v>
      </c>
      <c r="B6" s="17" t="s">
        <v>24</v>
      </c>
      <c r="C6" s="17" t="s">
        <v>25</v>
      </c>
      <c r="D6" s="18"/>
      <c r="E6" s="50"/>
      <c r="F6" s="51" t="s">
        <v>1</v>
      </c>
      <c r="G6" s="51" t="s">
        <v>2</v>
      </c>
      <c r="H6" s="51" t="s">
        <v>3</v>
      </c>
      <c r="J6" s="33" t="s">
        <v>164</v>
      </c>
      <c r="R6" t="s">
        <v>34</v>
      </c>
      <c r="V6" s="4">
        <v>1</v>
      </c>
      <c r="W6" s="3" t="s">
        <v>6</v>
      </c>
      <c r="X6" s="3" t="str" cm="1">
        <f t="array" ref="X6">_xlfn.IFS(W6=$F$7,$G$7,W6=$F$8,$G$8,W6=$F$9,$G$9,W6=$F$10,$G$10)</f>
        <v>Arquitectura</v>
      </c>
      <c r="Y6" s="10" t="s">
        <v>6</v>
      </c>
    </row>
    <row r="7" spans="1:27" x14ac:dyDescent="0.25">
      <c r="A7" t="s">
        <v>2</v>
      </c>
      <c r="B7" t="s">
        <v>24</v>
      </c>
      <c r="C7" t="s">
        <v>26</v>
      </c>
      <c r="E7" s="51">
        <v>1</v>
      </c>
      <c r="F7" s="52" t="s">
        <v>4</v>
      </c>
      <c r="G7" s="51" t="s">
        <v>5</v>
      </c>
      <c r="H7" s="51" t="s">
        <v>6</v>
      </c>
      <c r="J7" t="s">
        <v>27</v>
      </c>
      <c r="K7" t="s">
        <v>38</v>
      </c>
      <c r="L7" t="s">
        <v>165</v>
      </c>
      <c r="M7" t="s">
        <v>28</v>
      </c>
      <c r="N7" t="s">
        <v>31</v>
      </c>
      <c r="O7" s="20" t="s">
        <v>32</v>
      </c>
      <c r="P7" t="s">
        <v>33</v>
      </c>
      <c r="R7" t="str">
        <f>_xlfn.CONCAT(J7," ",K7," ",L7,M7,"'",F7,"'",N7,"'",G7,"'",N7,"'",H7,"'",P7)</f>
        <v>INSERT INTO CARRERA VALUES('G','Gastronomía','A')</v>
      </c>
      <c r="V7" s="4">
        <v>2</v>
      </c>
      <c r="W7" s="3" t="s">
        <v>10</v>
      </c>
      <c r="X7" s="3" t="str" cm="1">
        <f t="array" ref="X7">_xlfn.IFS(W7=$F$7,$G$7,W7=$F$8,$G$8,W7=$F$9,$G$9,W7=$F$10,$G$10)</f>
        <v>Ingeniería Eléctrica</v>
      </c>
      <c r="Y7" s="10" t="s">
        <v>6</v>
      </c>
    </row>
    <row r="8" spans="1:27" x14ac:dyDescent="0.25">
      <c r="A8" s="19" t="s">
        <v>3</v>
      </c>
      <c r="B8" t="s">
        <v>24</v>
      </c>
      <c r="C8" t="s">
        <v>25</v>
      </c>
      <c r="E8" s="51">
        <v>2</v>
      </c>
      <c r="F8" s="52" t="s">
        <v>6</v>
      </c>
      <c r="G8" s="51" t="s">
        <v>7</v>
      </c>
      <c r="H8" s="51" t="s">
        <v>6</v>
      </c>
      <c r="J8" t="s">
        <v>27</v>
      </c>
      <c r="K8" t="s">
        <v>38</v>
      </c>
      <c r="L8" t="s">
        <v>165</v>
      </c>
      <c r="M8" t="s">
        <v>28</v>
      </c>
      <c r="N8" t="s">
        <v>31</v>
      </c>
      <c r="O8" s="20" t="s">
        <v>32</v>
      </c>
      <c r="P8" t="s">
        <v>33</v>
      </c>
      <c r="R8" t="str">
        <f t="shared" ref="R8:R10" si="0">_xlfn.CONCAT(J8," ",K8," ",L8,M8,"'",F8,"'",N8,"'",G8,"'",N8,"'",H8,"'",P8)</f>
        <v>INSERT INTO CARRERA VALUES('A','Arquitectura','A')</v>
      </c>
      <c r="V8" s="4">
        <v>3</v>
      </c>
      <c r="W8" s="3" t="s">
        <v>4</v>
      </c>
      <c r="X8" s="3" t="str" cm="1">
        <f t="array" ref="X8">_xlfn.IFS(W8=$F$7,$G$7,W8=$F$8,$G$8,W8=$F$9,$G$9,W8=$F$10,$G$10)</f>
        <v>Gastronomía</v>
      </c>
      <c r="Y8" s="10" t="s">
        <v>6</v>
      </c>
    </row>
    <row r="9" spans="1:27" x14ac:dyDescent="0.25">
      <c r="E9" s="51">
        <v>3</v>
      </c>
      <c r="F9" s="52" t="s">
        <v>8</v>
      </c>
      <c r="G9" s="51" t="s">
        <v>9</v>
      </c>
      <c r="H9" s="51" t="s">
        <v>6</v>
      </c>
      <c r="J9" t="s">
        <v>27</v>
      </c>
      <c r="K9" t="s">
        <v>38</v>
      </c>
      <c r="L9" t="s">
        <v>165</v>
      </c>
      <c r="M9" t="s">
        <v>28</v>
      </c>
      <c r="N9" t="s">
        <v>31</v>
      </c>
      <c r="O9" s="20" t="s">
        <v>32</v>
      </c>
      <c r="P9" t="s">
        <v>33</v>
      </c>
      <c r="R9" t="str">
        <f t="shared" si="0"/>
        <v>INSERT INTO CARRERA VALUES('F','Filosofía','A')</v>
      </c>
      <c r="V9" s="4">
        <v>4</v>
      </c>
      <c r="W9" s="3" t="s">
        <v>4</v>
      </c>
      <c r="X9" s="3" t="str" cm="1">
        <f t="array" ref="X9">_xlfn.IFS(W9=$F$7,$G$7,W9=$F$8,$G$8,W9=$F$9,$G$9,W9=$F$10,$G$10)</f>
        <v>Gastronomía</v>
      </c>
      <c r="Y9" s="10" t="s">
        <v>6</v>
      </c>
    </row>
    <row r="10" spans="1:27" ht="35.25" customHeight="1" x14ac:dyDescent="0.25">
      <c r="E10" s="51">
        <v>4</v>
      </c>
      <c r="F10" s="53" t="s">
        <v>10</v>
      </c>
      <c r="G10" s="54" t="s">
        <v>11</v>
      </c>
      <c r="H10" s="51" t="s">
        <v>6</v>
      </c>
      <c r="J10" t="s">
        <v>27</v>
      </c>
      <c r="K10" t="s">
        <v>38</v>
      </c>
      <c r="L10" t="s">
        <v>165</v>
      </c>
      <c r="M10" t="s">
        <v>28</v>
      </c>
      <c r="N10" t="s">
        <v>31</v>
      </c>
      <c r="O10" s="20" t="s">
        <v>32</v>
      </c>
      <c r="P10" t="s">
        <v>33</v>
      </c>
      <c r="R10" t="str">
        <f t="shared" si="0"/>
        <v>INSERT INTO CARRERA VALUES('E','Ingeniería Eléctrica','A')</v>
      </c>
      <c r="V10" s="4">
        <v>5</v>
      </c>
      <c r="W10" s="3" t="s">
        <v>8</v>
      </c>
      <c r="X10" s="3" t="str" cm="1">
        <f t="array" ref="X10">_xlfn.IFS(W10=$F$7,$G$7,W10=$F$8,$G$8,W10=$F$9,$G$9,W10=$F$10,$G$10)</f>
        <v>Filosofía</v>
      </c>
      <c r="Y10" s="10" t="s">
        <v>12</v>
      </c>
    </row>
    <row r="11" spans="1:27" x14ac:dyDescent="0.25">
      <c r="V11" s="4">
        <v>6</v>
      </c>
      <c r="W11" s="3" t="s">
        <v>8</v>
      </c>
      <c r="X11" s="3" t="str" cm="1">
        <f t="array" ref="X11">_xlfn.IFS(W11=$F$7,$G$7,W11=$F$8,$G$8,W11=$F$9,$G$9,W11=$F$10,$G$10)</f>
        <v>Filosofía</v>
      </c>
      <c r="Y11" s="10" t="s">
        <v>12</v>
      </c>
    </row>
    <row r="12" spans="1:27" x14ac:dyDescent="0.25">
      <c r="A12" s="6" t="s">
        <v>3</v>
      </c>
      <c r="B12" s="7"/>
      <c r="V12" s="4">
        <v>7</v>
      </c>
      <c r="W12" s="3" t="s">
        <v>8</v>
      </c>
      <c r="X12" s="3" t="str" cm="1">
        <f t="array" ref="X12">_xlfn.IFS(W12=$F$7,$G$7,W12=$F$8,$G$8,W12=$F$9,$G$9,W12=$F$10,$G$10)</f>
        <v>Filosofía</v>
      </c>
      <c r="Y12" s="10" t="s">
        <v>6</v>
      </c>
    </row>
    <row r="13" spans="1:27" x14ac:dyDescent="0.25">
      <c r="A13" s="6" t="s">
        <v>6</v>
      </c>
      <c r="B13" s="7" t="s">
        <v>13</v>
      </c>
      <c r="V13" s="4">
        <v>8</v>
      </c>
      <c r="W13" s="3" t="s">
        <v>4</v>
      </c>
      <c r="X13" s="3" t="str" cm="1">
        <f t="array" ref="X13">_xlfn.IFS(W13=$F$7,$G$7,W13=$F$8,$G$8,W13=$F$9,$G$9,W13=$F$10,$G$10)</f>
        <v>Gastronomía</v>
      </c>
      <c r="Y13" s="10" t="s">
        <v>6</v>
      </c>
    </row>
    <row r="14" spans="1:27" x14ac:dyDescent="0.25">
      <c r="A14" s="6" t="s">
        <v>12</v>
      </c>
      <c r="B14" s="7" t="s">
        <v>14</v>
      </c>
      <c r="V14" s="4">
        <v>9</v>
      </c>
      <c r="W14" s="3" t="s">
        <v>6</v>
      </c>
      <c r="X14" s="3" t="str" cm="1">
        <f t="array" ref="X14">_xlfn.IFS(W14=$F$7,$G$7,W14=$F$8,$G$8,W14=$F$9,$G$9,W14=$F$10,$G$10)</f>
        <v>Arquitectura</v>
      </c>
      <c r="Y14" s="10" t="s">
        <v>12</v>
      </c>
    </row>
    <row r="15" spans="1:27" x14ac:dyDescent="0.25">
      <c r="V15" s="4">
        <v>10</v>
      </c>
      <c r="W15" s="3" t="s">
        <v>6</v>
      </c>
      <c r="X15" s="3" t="str" cm="1">
        <f t="array" ref="X15">_xlfn.IFS(W15=$F$7,$G$7,W15=$F$8,$G$8,W15=$F$9,$G$9,W15=$F$10,$G$10)</f>
        <v>Arquitectura</v>
      </c>
      <c r="Y15" s="10" t="s">
        <v>12</v>
      </c>
    </row>
    <row r="16" spans="1:27" x14ac:dyDescent="0.25">
      <c r="V16" s="4">
        <v>11</v>
      </c>
      <c r="W16" s="3" t="s">
        <v>6</v>
      </c>
      <c r="X16" s="3" t="str" cm="1">
        <f t="array" ref="X16">_xlfn.IFS(W16=$F$7,$G$7,W16=$F$8,$G$8,W16=$F$9,$G$9,W16=$F$10,$G$10)</f>
        <v>Arquitectura</v>
      </c>
      <c r="Y16" s="10" t="s">
        <v>6</v>
      </c>
    </row>
    <row r="17" spans="22:25" x14ac:dyDescent="0.25">
      <c r="V17" s="4">
        <v>12</v>
      </c>
      <c r="W17" s="3" t="s">
        <v>10</v>
      </c>
      <c r="X17" s="3" t="str" cm="1">
        <f t="array" ref="X17">_xlfn.IFS(W17=$F$7,$G$7,W17=$F$8,$G$8,W17=$F$9,$G$9,W17=$F$10,$G$10)</f>
        <v>Ingeniería Eléctrica</v>
      </c>
      <c r="Y17" s="10" t="s">
        <v>6</v>
      </c>
    </row>
    <row r="18" spans="22:25" x14ac:dyDescent="0.25">
      <c r="V18" s="4">
        <v>13</v>
      </c>
      <c r="W18" s="3" t="s">
        <v>10</v>
      </c>
      <c r="X18" s="3" t="str" cm="1">
        <f t="array" ref="X18">_xlfn.IFS(W18=$F$7,$G$7,W18=$F$8,$G$8,W18=$F$9,$G$9,W18=$F$10,$G$10)</f>
        <v>Ingeniería Eléctrica</v>
      </c>
      <c r="Y18" s="10" t="s">
        <v>6</v>
      </c>
    </row>
    <row r="19" spans="22:25" x14ac:dyDescent="0.25">
      <c r="V19" s="4">
        <v>14</v>
      </c>
      <c r="W19" s="3" t="s">
        <v>4</v>
      </c>
      <c r="X19" s="3" t="str" cm="1">
        <f t="array" ref="X19">_xlfn.IFS(W19=$F$7,$G$7,W19=$F$8,$G$8,W19=$F$9,$G$9,W19=$F$10,$G$10)</f>
        <v>Gastronomía</v>
      </c>
      <c r="Y19" s="10" t="s">
        <v>6</v>
      </c>
    </row>
    <row r="20" spans="22:25" x14ac:dyDescent="0.25">
      <c r="V20" s="4">
        <v>15</v>
      </c>
      <c r="W20" s="3" t="s">
        <v>10</v>
      </c>
      <c r="X20" s="3" t="str" cm="1">
        <f t="array" ref="X20">_xlfn.IFS(W20=$F$7,$G$7,W20=$F$8,$G$8,W20=$F$9,$G$9,W20=$F$10,$G$10)</f>
        <v>Ingeniería Eléctrica</v>
      </c>
      <c r="Y20" s="10" t="s">
        <v>6</v>
      </c>
    </row>
    <row r="21" spans="22:25" x14ac:dyDescent="0.25">
      <c r="V21" s="4">
        <v>16</v>
      </c>
      <c r="W21" s="3" t="s">
        <v>8</v>
      </c>
      <c r="X21" s="3" t="str" cm="1">
        <f t="array" ref="X21">_xlfn.IFS(W21=$F$7,$G$7,W21=$F$8,$G$8,W21=$F$9,$G$9,W21=$F$10,$G$10)</f>
        <v>Filosofía</v>
      </c>
      <c r="Y21" s="10" t="s">
        <v>6</v>
      </c>
    </row>
    <row r="22" spans="22:25" x14ac:dyDescent="0.25">
      <c r="V22" s="4">
        <v>17</v>
      </c>
      <c r="W22" s="3" t="s">
        <v>8</v>
      </c>
      <c r="X22" s="3" t="str" cm="1">
        <f t="array" ref="X22">_xlfn.IFS(W22=$F$7,$G$7,W22=$F$8,$G$8,W22=$F$9,$G$9,W22=$F$10,$G$10)</f>
        <v>Filosofía</v>
      </c>
      <c r="Y22" s="10" t="s">
        <v>6</v>
      </c>
    </row>
    <row r="23" spans="22:25" x14ac:dyDescent="0.25">
      <c r="V23" s="4">
        <v>18</v>
      </c>
      <c r="W23" s="3" t="s">
        <v>6</v>
      </c>
      <c r="X23" s="3" t="str" cm="1">
        <f t="array" ref="X23">_xlfn.IFS(W23=$F$7,$G$7,W23=$F$8,$G$8,W23=$F$9,$G$9,W23=$F$10,$G$10)</f>
        <v>Arquitectura</v>
      </c>
      <c r="Y23" s="10" t="s">
        <v>6</v>
      </c>
    </row>
    <row r="24" spans="22:25" x14ac:dyDescent="0.25">
      <c r="V24" s="4">
        <v>19</v>
      </c>
      <c r="W24" s="3" t="s">
        <v>6</v>
      </c>
      <c r="X24" s="3" t="str" cm="1">
        <f t="array" ref="X24">_xlfn.IFS(W24=$F$7,$G$7,W24=$F$8,$G$8,W24=$F$9,$G$9,W24=$F$10,$G$10)</f>
        <v>Arquitectura</v>
      </c>
      <c r="Y24" s="10" t="s">
        <v>6</v>
      </c>
    </row>
    <row r="25" spans="22:25" x14ac:dyDescent="0.25">
      <c r="V25" s="4">
        <v>20</v>
      </c>
      <c r="W25" s="3" t="s">
        <v>10</v>
      </c>
      <c r="X25" s="3" t="str" cm="1">
        <f t="array" ref="X25">_xlfn.IFS(W25=$F$7,$G$7,W25=$F$8,$G$8,W25=$F$9,$G$9,W25=$F$10,$G$10)</f>
        <v>Ingeniería Eléctrica</v>
      </c>
      <c r="Y25" s="10" t="s">
        <v>6</v>
      </c>
    </row>
    <row r="26" spans="22:25" x14ac:dyDescent="0.25">
      <c r="V26" s="4">
        <v>21</v>
      </c>
      <c r="W26" s="3" t="s">
        <v>10</v>
      </c>
      <c r="X26" s="3" t="str" cm="1">
        <f t="array" ref="X26">_xlfn.IFS(W26=$F$7,$G$7,W26=$F$8,$G$8,W26=$F$9,$G$9,W26=$F$10,$G$10)</f>
        <v>Ingeniería Eléctrica</v>
      </c>
      <c r="Y26" s="10" t="s">
        <v>12</v>
      </c>
    </row>
    <row r="27" spans="22:25" x14ac:dyDescent="0.25">
      <c r="V27" s="4">
        <v>22</v>
      </c>
      <c r="W27" s="3" t="s">
        <v>10</v>
      </c>
      <c r="X27" s="3" t="str" cm="1">
        <f t="array" ref="X27">_xlfn.IFS(W27=$F$7,$G$7,W27=$F$8,$G$8,W27=$F$9,$G$9,W27=$F$10,$G$10)</f>
        <v>Ingeniería Eléctrica</v>
      </c>
      <c r="Y27" s="10" t="s">
        <v>12</v>
      </c>
    </row>
    <row r="28" spans="22:25" x14ac:dyDescent="0.25">
      <c r="V28" s="4">
        <v>23</v>
      </c>
      <c r="W28" s="3" t="s">
        <v>10</v>
      </c>
      <c r="X28" s="3" t="str" cm="1">
        <f t="array" ref="X28">_xlfn.IFS(W28=$F$7,$G$7,W28=$F$8,$G$8,W28=$F$9,$G$9,W28=$F$10,$G$10)</f>
        <v>Ingeniería Eléctrica</v>
      </c>
      <c r="Y28" s="10" t="s">
        <v>12</v>
      </c>
    </row>
    <row r="29" spans="22:25" x14ac:dyDescent="0.25">
      <c r="V29" s="4">
        <v>24</v>
      </c>
      <c r="W29" s="3" t="s">
        <v>6</v>
      </c>
      <c r="X29" s="3" t="str" cm="1">
        <f t="array" ref="X29">_xlfn.IFS(W29=$F$7,$G$7,W29=$F$8,$G$8,W29=$F$9,$G$9,W29=$F$10,$G$10)</f>
        <v>Arquitectura</v>
      </c>
      <c r="Y29" s="10" t="s">
        <v>6</v>
      </c>
    </row>
    <row r="30" spans="22:25" x14ac:dyDescent="0.25">
      <c r="V30" s="4">
        <v>25</v>
      </c>
      <c r="W30" s="3" t="s">
        <v>4</v>
      </c>
      <c r="X30" s="3" t="str" cm="1">
        <f t="array" ref="X30">_xlfn.IFS(W30=$F$7,$G$7,W30=$F$8,$G$8,W30=$F$9,$G$9,W30=$F$10,$G$10)</f>
        <v>Gastronomía</v>
      </c>
      <c r="Y30" s="10" t="s">
        <v>6</v>
      </c>
    </row>
    <row r="31" spans="22:25" x14ac:dyDescent="0.25">
      <c r="V31" s="4">
        <v>26</v>
      </c>
      <c r="W31" s="3" t="s">
        <v>8</v>
      </c>
      <c r="X31" s="3" t="str" cm="1">
        <f t="array" ref="X31">_xlfn.IFS(W31=$F$7,$G$7,W31=$F$8,$G$8,W31=$F$9,$G$9,W31=$F$10,$G$10)</f>
        <v>Filosofía</v>
      </c>
      <c r="Y31" s="10" t="s">
        <v>6</v>
      </c>
    </row>
    <row r="32" spans="22:25" x14ac:dyDescent="0.25">
      <c r="V32" s="4">
        <v>27</v>
      </c>
      <c r="W32" s="3" t="s">
        <v>8</v>
      </c>
      <c r="X32" s="3" t="str" cm="1">
        <f t="array" ref="X32">_xlfn.IFS(W32=$F$7,$G$7,W32=$F$8,$G$8,W32=$F$9,$G$9,W32=$F$10,$G$10)</f>
        <v>Filosofía</v>
      </c>
      <c r="Y32" s="10" t="s">
        <v>12</v>
      </c>
    </row>
    <row r="33" spans="22:25" x14ac:dyDescent="0.25">
      <c r="V33" s="4">
        <v>28</v>
      </c>
      <c r="W33" s="3" t="s">
        <v>10</v>
      </c>
      <c r="X33" s="3" t="str" cm="1">
        <f t="array" ref="X33">_xlfn.IFS(W33=$F$7,$G$7,W33=$F$8,$G$8,W33=$F$9,$G$9,W33=$F$10,$G$10)</f>
        <v>Ingeniería Eléctrica</v>
      </c>
      <c r="Y33" s="10" t="s">
        <v>6</v>
      </c>
    </row>
    <row r="34" spans="22:25" x14ac:dyDescent="0.25">
      <c r="V34" s="4">
        <v>29</v>
      </c>
      <c r="W34" s="3" t="s">
        <v>10</v>
      </c>
      <c r="X34" s="3" t="str" cm="1">
        <f t="array" ref="X34">_xlfn.IFS(W34=$F$7,$G$7,W34=$F$8,$G$8,W34=$F$9,$G$9,W34=$F$10,$G$10)</f>
        <v>Ingeniería Eléctrica</v>
      </c>
      <c r="Y34" s="10" t="s">
        <v>6</v>
      </c>
    </row>
    <row r="35" spans="22:25" x14ac:dyDescent="0.25">
      <c r="V35" s="4">
        <v>30</v>
      </c>
      <c r="W35" s="9" t="s">
        <v>10</v>
      </c>
      <c r="X35" s="3" t="str" cm="1">
        <f t="array" ref="X35">_xlfn.IFS(W35=$F$7,$G$7,W35=$F$8,$G$8,W35=$F$9,$G$9,W35=$F$10,$G$10)</f>
        <v>Ingeniería Eléctrica</v>
      </c>
      <c r="Y35" s="10" t="s">
        <v>12</v>
      </c>
    </row>
    <row r="36" spans="22:25" x14ac:dyDescent="0.25">
      <c r="V36" s="4">
        <v>31</v>
      </c>
      <c r="W36" s="9" t="s">
        <v>6</v>
      </c>
      <c r="X36" s="3" t="str" cm="1">
        <f t="array" ref="X36">_xlfn.IFS(W36=$F$7,$G$7,W36=$F$8,$G$8,W36=$F$9,$G$9,W36=$F$10,$G$10)</f>
        <v>Arquitectura</v>
      </c>
      <c r="Y36" s="12" t="s">
        <v>6</v>
      </c>
    </row>
    <row r="37" spans="22:25" x14ac:dyDescent="0.25">
      <c r="V37" s="4">
        <v>32</v>
      </c>
      <c r="W37" s="9" t="s">
        <v>8</v>
      </c>
      <c r="X37" s="3" t="str" cm="1">
        <f t="array" ref="X37">_xlfn.IFS(W37=$F$7,$G$7,W37=$F$8,$G$8,W37=$F$9,$G$9,W37=$F$10,$G$10)</f>
        <v>Filosofía</v>
      </c>
      <c r="Y37" s="12" t="s">
        <v>12</v>
      </c>
    </row>
    <row r="38" spans="22:25" x14ac:dyDescent="0.25">
      <c r="V38" s="4">
        <v>33</v>
      </c>
      <c r="W38" s="9" t="s">
        <v>4</v>
      </c>
      <c r="X38" s="3" t="str" cm="1">
        <f t="array" ref="X38">_xlfn.IFS(W38=$F$7,$G$7,W38=$F$8,$G$8,W38=$F$9,$G$9,W38=$F$10,$G$10)</f>
        <v>Gastronomía</v>
      </c>
      <c r="Y38" s="12" t="s">
        <v>12</v>
      </c>
    </row>
    <row r="39" spans="22:25" x14ac:dyDescent="0.25">
      <c r="V39" s="4">
        <v>34</v>
      </c>
      <c r="W39" s="9" t="s">
        <v>10</v>
      </c>
      <c r="X39" s="3" t="str" cm="1">
        <f t="array" ref="X39">_xlfn.IFS(W39=$F$7,$G$7,W39=$F$8,$G$8,W39=$F$9,$G$9,W39=$F$10,$G$10)</f>
        <v>Ingeniería Eléctrica</v>
      </c>
      <c r="Y39" s="12" t="s">
        <v>6</v>
      </c>
    </row>
    <row r="40" spans="22:25" x14ac:dyDescent="0.25">
      <c r="V40" s="4">
        <v>35</v>
      </c>
      <c r="W40" s="9" t="s">
        <v>10</v>
      </c>
      <c r="X40" s="3" t="str" cm="1">
        <f t="array" ref="X40">_xlfn.IFS(W40=$F$7,$G$7,W40=$F$8,$G$8,W40=$F$9,$G$9,W40=$F$10,$G$10)</f>
        <v>Ingeniería Eléctrica</v>
      </c>
      <c r="Y40" s="12" t="s">
        <v>6</v>
      </c>
    </row>
    <row r="41" spans="22:25" x14ac:dyDescent="0.25">
      <c r="V41" s="4">
        <v>36</v>
      </c>
      <c r="W41" s="9" t="s">
        <v>8</v>
      </c>
      <c r="X41" s="3" t="str" cm="1">
        <f t="array" ref="X41">_xlfn.IFS(W41=$F$7,$G$7,W41=$F$8,$G$8,W41=$F$9,$G$9,W41=$F$10,$G$10)</f>
        <v>Filosofía</v>
      </c>
      <c r="Y41" s="12" t="s">
        <v>6</v>
      </c>
    </row>
    <row r="42" spans="22:25" x14ac:dyDescent="0.25">
      <c r="V42" s="4">
        <v>37</v>
      </c>
      <c r="W42" s="9" t="s">
        <v>8</v>
      </c>
      <c r="X42" s="3" t="str" cm="1">
        <f t="array" ref="X42">_xlfn.IFS(W42=$F$7,$G$7,W42=$F$8,$G$8,W42=$F$9,$G$9,W42=$F$10,$G$10)</f>
        <v>Filosofía</v>
      </c>
      <c r="Y42" s="12" t="s">
        <v>6</v>
      </c>
    </row>
    <row r="43" spans="22:25" x14ac:dyDescent="0.25">
      <c r="V43" s="4">
        <v>38</v>
      </c>
      <c r="W43" s="9" t="s">
        <v>6</v>
      </c>
      <c r="X43" s="3" t="str" cm="1">
        <f t="array" ref="X43">_xlfn.IFS(W43=$F$7,$G$7,W43=$F$8,$G$8,W43=$F$9,$G$9,W43=$F$10,$G$10)</f>
        <v>Arquitectura</v>
      </c>
      <c r="Y43" s="12" t="s">
        <v>6</v>
      </c>
    </row>
    <row r="44" spans="22:25" x14ac:dyDescent="0.25">
      <c r="V44" s="4">
        <v>39</v>
      </c>
      <c r="W44" s="9" t="s">
        <v>6</v>
      </c>
      <c r="X44" s="3" t="str" cm="1">
        <f t="array" ref="X44">_xlfn.IFS(W44=$F$7,$G$7,W44=$F$8,$G$8,W44=$F$9,$G$9,W44=$F$10,$G$10)</f>
        <v>Arquitectura</v>
      </c>
      <c r="Y44" s="12" t="s">
        <v>12</v>
      </c>
    </row>
    <row r="45" spans="22:25" x14ac:dyDescent="0.25">
      <c r="V45" s="4">
        <v>40</v>
      </c>
      <c r="W45" s="9" t="s">
        <v>10</v>
      </c>
      <c r="X45" s="3" t="str" cm="1">
        <f t="array" ref="X45">_xlfn.IFS(W45=$F$7,$G$7,W45=$F$8,$G$8,W45=$F$9,$G$9,W45=$F$10,$G$10)</f>
        <v>Ingeniería Eléctrica</v>
      </c>
      <c r="Y45" s="12" t="s">
        <v>12</v>
      </c>
    </row>
    <row r="46" spans="22:25" x14ac:dyDescent="0.25">
      <c r="V46" s="4">
        <v>41</v>
      </c>
      <c r="W46" s="9" t="s">
        <v>10</v>
      </c>
      <c r="X46" s="3" t="str" cm="1">
        <f t="array" ref="X46">_xlfn.IFS(W46=$F$7,$G$7,W46=$F$8,$G$8,W46=$F$9,$G$9,W46=$F$10,$G$10)</f>
        <v>Ingeniería Eléctrica</v>
      </c>
      <c r="Y46" s="12" t="s">
        <v>12</v>
      </c>
    </row>
    <row r="47" spans="22:25" x14ac:dyDescent="0.25">
      <c r="V47" s="4">
        <v>42</v>
      </c>
      <c r="W47" s="9" t="s">
        <v>4</v>
      </c>
      <c r="X47" s="3" t="str" cm="1">
        <f t="array" ref="X47">_xlfn.IFS(W47=$F$7,$G$7,W47=$F$8,$G$8,W47=$F$9,$G$9,W47=$F$10,$G$10)</f>
        <v>Gastronomía</v>
      </c>
      <c r="Y47" s="12" t="s">
        <v>12</v>
      </c>
    </row>
    <row r="48" spans="22:25" x14ac:dyDescent="0.25">
      <c r="V48" s="4">
        <v>43</v>
      </c>
      <c r="W48" s="9" t="s">
        <v>4</v>
      </c>
      <c r="X48" s="3" t="str" cm="1">
        <f t="array" ref="X48">_xlfn.IFS(W48=$F$7,$G$7,W48=$F$8,$G$8,W48=$F$9,$G$9,W48=$F$10,$G$10)</f>
        <v>Gastronomía</v>
      </c>
      <c r="Y48" s="12" t="s">
        <v>6</v>
      </c>
    </row>
    <row r="49" spans="9:25" x14ac:dyDescent="0.25">
      <c r="V49" s="4">
        <v>44</v>
      </c>
      <c r="W49" s="9" t="s">
        <v>4</v>
      </c>
      <c r="X49" s="3" t="str" cm="1">
        <f t="array" ref="X49">_xlfn.IFS(W49=$F$7,$G$7,W49=$F$8,$G$8,W49=$F$9,$G$9,W49=$F$10,$G$10)</f>
        <v>Gastronomía</v>
      </c>
      <c r="Y49" s="12" t="s">
        <v>6</v>
      </c>
    </row>
    <row r="50" spans="9:25" x14ac:dyDescent="0.25">
      <c r="V50" s="4">
        <v>45</v>
      </c>
      <c r="W50" s="9" t="s">
        <v>6</v>
      </c>
      <c r="X50" s="3" t="str" cm="1">
        <f t="array" ref="X50">_xlfn.IFS(W50=$F$7,$G$7,W50=$F$8,$G$8,W50=$F$9,$G$9,W50=$F$10,$G$10)</f>
        <v>Arquitectura</v>
      </c>
      <c r="Y50" s="12" t="s">
        <v>6</v>
      </c>
    </row>
    <row r="51" spans="9:25" x14ac:dyDescent="0.25">
      <c r="V51" s="4">
        <v>46</v>
      </c>
      <c r="W51" s="9" t="s">
        <v>6</v>
      </c>
      <c r="X51" s="3" t="str" cm="1">
        <f t="array" ref="X51">_xlfn.IFS(W51=$F$7,$G$7,W51=$F$8,$G$8,W51=$F$9,$G$9,W51=$F$10,$G$10)</f>
        <v>Arquitectura</v>
      </c>
      <c r="Y51" s="12" t="s">
        <v>6</v>
      </c>
    </row>
    <row r="52" spans="9:25" x14ac:dyDescent="0.25">
      <c r="V52" s="4">
        <v>47</v>
      </c>
      <c r="W52" s="9" t="s">
        <v>8</v>
      </c>
      <c r="X52" s="3" t="str" cm="1">
        <f t="array" ref="X52">_xlfn.IFS(W52=$F$7,$G$7,W52=$F$8,$G$8,W52=$F$9,$G$9,W52=$F$10,$G$10)</f>
        <v>Filosofía</v>
      </c>
      <c r="Y52" s="12" t="s">
        <v>6</v>
      </c>
    </row>
    <row r="53" spans="9:25" x14ac:dyDescent="0.25">
      <c r="V53" s="4">
        <v>48</v>
      </c>
      <c r="W53" s="9" t="s">
        <v>8</v>
      </c>
      <c r="X53" s="3" t="str" cm="1">
        <f t="array" ref="X53">_xlfn.IFS(W53=$F$7,$G$7,W53=$F$8,$G$8,W53=$F$9,$G$9,W53=$F$10,$G$10)</f>
        <v>Filosofía</v>
      </c>
      <c r="Y53" s="12" t="s">
        <v>6</v>
      </c>
    </row>
    <row r="54" spans="9:25" x14ac:dyDescent="0.25">
      <c r="V54" s="4">
        <v>49</v>
      </c>
      <c r="W54" s="9" t="s">
        <v>10</v>
      </c>
      <c r="X54" s="3" t="str" cm="1">
        <f t="array" ref="X54">_xlfn.IFS(W54=$F$7,$G$7,W54=$F$8,$G$8,W54=$F$9,$G$9,W54=$F$10,$G$10)</f>
        <v>Ingeniería Eléctrica</v>
      </c>
      <c r="Y54" s="12" t="s">
        <v>6</v>
      </c>
    </row>
    <row r="55" spans="9:25" x14ac:dyDescent="0.25">
      <c r="V55" s="4">
        <v>50</v>
      </c>
      <c r="W55" s="9" t="s">
        <v>8</v>
      </c>
      <c r="X55" s="3" t="str" cm="1">
        <f t="array" ref="X55">_xlfn.IFS(W55=$F$7,$G$7,W55=$F$8,$G$8,W55=$F$9,$G$9,W55=$F$10,$G$10)</f>
        <v>Filosofía</v>
      </c>
      <c r="Y55" s="12" t="s">
        <v>12</v>
      </c>
    </row>
    <row r="56" spans="9:25" x14ac:dyDescent="0.25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6"/>
      <c r="W56" s="15"/>
    </row>
    <row r="57" spans="9:25" x14ac:dyDescent="0.25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9:25" x14ac:dyDescent="0.25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</sheetData>
  <customSheetViews>
    <customSheetView guid="{CFBFA597-1949-4206-A5D0-840C2A1F97BC}">
      <selection activeCell="F6" sqref="F6: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3164-C681-457E-82D9-C67C30BE49B0}">
  <dimension ref="A2:AS53"/>
  <sheetViews>
    <sheetView topLeftCell="AC1" workbookViewId="0">
      <selection activeCell="AJ4" sqref="AJ4:AJ53"/>
    </sheetView>
  </sheetViews>
  <sheetFormatPr baseColWidth="10" defaultRowHeight="15" x14ac:dyDescent="0.25"/>
  <cols>
    <col min="1" max="1" width="11.42578125" style="98"/>
    <col min="2" max="2" width="14.5703125" style="98" customWidth="1"/>
    <col min="3" max="6" width="11.42578125" style="98"/>
    <col min="7" max="7" width="13" style="98" customWidth="1"/>
    <col min="8" max="9" width="12" style="98" customWidth="1"/>
    <col min="10" max="10" width="13.5703125" style="98" customWidth="1"/>
    <col min="11" max="13" width="11.42578125" style="98"/>
    <col min="14" max="14" width="11.85546875" style="98" bestFit="1" customWidth="1"/>
    <col min="15" max="15" width="11.85546875" style="98" customWidth="1"/>
    <col min="16" max="17" width="11.42578125" style="98"/>
    <col min="18" max="18" width="20.28515625" style="98" bestFit="1" customWidth="1"/>
    <col min="19" max="19" width="11.42578125" style="98"/>
    <col min="20" max="20" width="19.140625" style="98" customWidth="1"/>
    <col min="21" max="21" width="21.5703125" style="98" customWidth="1"/>
    <col min="22" max="22" width="23" style="98" customWidth="1"/>
    <col min="23" max="23" width="9.28515625" style="108" customWidth="1"/>
    <col min="24" max="24" width="11.42578125" style="98"/>
    <col min="25" max="25" width="11.42578125" style="108"/>
    <col min="26" max="26" width="11.42578125" style="109"/>
    <col min="27" max="27" width="11.42578125" style="98"/>
    <col min="28" max="28" width="13" style="98" customWidth="1"/>
    <col min="29" max="31" width="11.42578125" style="98"/>
    <col min="32" max="32" width="8.140625" style="98" customWidth="1"/>
    <col min="33" max="33" width="9.42578125" style="98" customWidth="1"/>
    <col min="34" max="34" width="7.42578125" style="98" customWidth="1"/>
    <col min="35" max="35" width="11.42578125" style="98"/>
    <col min="36" max="36" width="11.85546875" style="98" bestFit="1" customWidth="1"/>
    <col min="37" max="16384" width="11.42578125" style="98"/>
  </cols>
  <sheetData>
    <row r="2" spans="1:45" ht="15.75" x14ac:dyDescent="0.25">
      <c r="A2" s="229" t="s">
        <v>23</v>
      </c>
      <c r="B2" s="229"/>
      <c r="C2" s="229"/>
      <c r="D2" s="229"/>
      <c r="G2" s="225" t="s">
        <v>41</v>
      </c>
      <c r="H2" s="226"/>
      <c r="I2" s="226"/>
      <c r="J2" s="227"/>
      <c r="K2" s="133"/>
      <c r="L2" s="230" t="s">
        <v>20</v>
      </c>
      <c r="M2" s="230"/>
      <c r="N2" s="230"/>
      <c r="O2" s="230"/>
      <c r="P2" s="230"/>
      <c r="Q2" s="133"/>
      <c r="R2" s="133"/>
      <c r="S2" s="228" t="s">
        <v>163</v>
      </c>
      <c r="T2" s="228"/>
      <c r="U2" s="228"/>
      <c r="V2" s="228"/>
      <c r="W2" s="228"/>
      <c r="X2" s="228"/>
      <c r="Y2" s="228"/>
      <c r="Z2" s="228"/>
      <c r="AB2" s="98" t="s">
        <v>164</v>
      </c>
    </row>
    <row r="3" spans="1:45" ht="15.75" x14ac:dyDescent="0.25">
      <c r="A3" s="99" t="s">
        <v>41</v>
      </c>
      <c r="B3" s="100" t="s">
        <v>42</v>
      </c>
      <c r="C3" s="100" t="s">
        <v>24</v>
      </c>
      <c r="D3" s="101" t="s">
        <v>46</v>
      </c>
      <c r="G3" s="134" t="s">
        <v>170</v>
      </c>
      <c r="H3" s="135" t="s">
        <v>171</v>
      </c>
      <c r="I3" s="135"/>
      <c r="J3" s="136" t="s">
        <v>172</v>
      </c>
      <c r="K3" s="133"/>
      <c r="L3" s="137" t="s">
        <v>148</v>
      </c>
      <c r="M3" s="137"/>
      <c r="N3" s="137" t="s">
        <v>149</v>
      </c>
      <c r="O3" s="137"/>
      <c r="P3" s="137" t="s">
        <v>150</v>
      </c>
      <c r="Q3" s="133"/>
      <c r="R3" s="133"/>
      <c r="S3" s="138" t="s">
        <v>41</v>
      </c>
      <c r="T3" s="138" t="s">
        <v>16</v>
      </c>
      <c r="U3" s="138" t="s">
        <v>21</v>
      </c>
      <c r="V3" s="138" t="s">
        <v>22</v>
      </c>
      <c r="W3" s="139" t="s">
        <v>19</v>
      </c>
      <c r="X3" s="140" t="s">
        <v>20</v>
      </c>
      <c r="Y3" s="141" t="s">
        <v>3</v>
      </c>
      <c r="Z3" s="142" t="s">
        <v>1</v>
      </c>
      <c r="AB3" s="98" t="s">
        <v>164</v>
      </c>
      <c r="AG3" s="104"/>
      <c r="AJ3" s="98" t="s">
        <v>166</v>
      </c>
      <c r="AS3" s="98" t="s">
        <v>173</v>
      </c>
    </row>
    <row r="4" spans="1:45" x14ac:dyDescent="0.25">
      <c r="A4" s="105" t="s">
        <v>16</v>
      </c>
      <c r="B4" s="106" t="s">
        <v>26</v>
      </c>
      <c r="C4" s="106" t="s">
        <v>24</v>
      </c>
      <c r="D4" s="107"/>
      <c r="G4" s="143">
        <f ca="1">RANDBETWEEN(2011,2021)</f>
        <v>2015</v>
      </c>
      <c r="H4" s="144" t="str">
        <f>Z4</f>
        <v>A</v>
      </c>
      <c r="I4" s="144">
        <f ca="1">RANDBETWEEN(1,999)</f>
        <v>220</v>
      </c>
      <c r="J4" s="145" cm="1">
        <f t="array" aca="1" ref="J4" ca="1">_xlfn.IFS(AND(I4&gt;=0,I4&lt;=9),_xlfn.CONCAT(0,0,I4),AND(I4&gt;=10,I4&lt;=99),_xlfn.CONCAT(0,I4),I4&gt;99,I4)</f>
        <v>220</v>
      </c>
      <c r="K4" s="133"/>
      <c r="L4" s="146">
        <f ca="1">RANDBETWEEN(1990,2003)</f>
        <v>2000</v>
      </c>
      <c r="M4" s="146">
        <f ca="1">RANDBETWEEN(1,12)</f>
        <v>9</v>
      </c>
      <c r="N4" s="146" t="str">
        <f ca="1">IF(M4&lt;=9, _xlfn.CONCAT(0,M4), M4)</f>
        <v>09</v>
      </c>
      <c r="O4" s="146">
        <f ca="1">RANDBETWEEN(1,30)</f>
        <v>16</v>
      </c>
      <c r="P4" s="146">
        <f ca="1">IF(O4&lt;=9, _xlfn.CONCAT(0,O4), O4)</f>
        <v>16</v>
      </c>
      <c r="Q4" s="146"/>
      <c r="R4" s="133">
        <v>1</v>
      </c>
      <c r="S4" s="147" t="str">
        <f ca="1">_xlfn.CONCAT(G4,H4,J4)</f>
        <v>2015A220</v>
      </c>
      <c r="T4" s="133" t="s">
        <v>47</v>
      </c>
      <c r="U4" s="133" t="s">
        <v>94</v>
      </c>
      <c r="V4" s="133" t="s">
        <v>105</v>
      </c>
      <c r="W4" s="147" t="s">
        <v>142</v>
      </c>
      <c r="X4" s="148" t="str">
        <f t="shared" ref="X4:X35" ca="1" si="0">_xlfn.CONCAT(L4,N4,P4)</f>
        <v>20000916</v>
      </c>
      <c r="Y4" s="147" t="s">
        <v>6</v>
      </c>
      <c r="Z4" s="149" t="s">
        <v>6</v>
      </c>
      <c r="AB4" s="98" t="s">
        <v>27</v>
      </c>
      <c r="AC4" s="98" t="s">
        <v>23</v>
      </c>
      <c r="AD4" s="98" t="s">
        <v>165</v>
      </c>
      <c r="AE4" s="98" t="s">
        <v>28</v>
      </c>
      <c r="AF4" s="98" t="s">
        <v>31</v>
      </c>
      <c r="AG4" s="104" t="s">
        <v>32</v>
      </c>
      <c r="AH4" s="98" t="s">
        <v>33</v>
      </c>
      <c r="AJ4" s="98" t="str">
        <f ca="1">_xlfn.CONCAT(AB4," ",AC4," ",AD4,AE4,"'",S4,"'",AF4,"'",T4,"'",AF4,"'",U4,"'",AF4,"'",V4,"'",AF4,"'",W4,"'",AF4,X4,AF4,"'",Y4,"'",AF4,"'",Z4,"'",AH4)</f>
        <v>INSERT INTO ALUMNO VALUES('2015A220','JUAN CARLOS','HERNANDEZ','GOMEZ','M',20000916,'A','A')</v>
      </c>
      <c r="AS4" s="98" t="s">
        <v>174</v>
      </c>
    </row>
    <row r="5" spans="1:45" x14ac:dyDescent="0.25">
      <c r="A5" s="105" t="s">
        <v>17</v>
      </c>
      <c r="B5" s="106" t="s">
        <v>26</v>
      </c>
      <c r="C5" s="106" t="s">
        <v>24</v>
      </c>
      <c r="D5" s="107"/>
      <c r="G5" s="143">
        <f ca="1">RANDBETWEEN(2011,2021)</f>
        <v>2015</v>
      </c>
      <c r="H5" s="144" t="str">
        <f t="shared" ref="H5:H53" si="1">Z5</f>
        <v>E</v>
      </c>
      <c r="I5" s="144">
        <f t="shared" ref="I5:I53" ca="1" si="2">RANDBETWEEN(1,999)</f>
        <v>541</v>
      </c>
      <c r="J5" s="145" cm="1">
        <f t="array" aca="1" ref="J5" ca="1">_xlfn.IFS(AND(I5&gt;=0,I5&lt;=9),_xlfn.CONCAT(0,0,I5),AND(I5&gt;=10,I5&lt;=99),_xlfn.CONCAT(0,I5),I5&gt;99,I5)</f>
        <v>541</v>
      </c>
      <c r="K5" s="133"/>
      <c r="L5" s="146">
        <f t="shared" ref="L5:L53" ca="1" si="3">RANDBETWEEN(1990,2003)</f>
        <v>2002</v>
      </c>
      <c r="M5" s="146">
        <f t="shared" ref="M5:M53" ca="1" si="4">RANDBETWEEN(1,12)</f>
        <v>12</v>
      </c>
      <c r="N5" s="146">
        <f t="shared" ref="N5:N53" ca="1" si="5">IF(M5&lt;=9, _xlfn.CONCAT(0,M5), M5)</f>
        <v>12</v>
      </c>
      <c r="O5" s="146">
        <f t="shared" ref="O5:O52" ca="1" si="6">RANDBETWEEN(1,30)</f>
        <v>20</v>
      </c>
      <c r="P5" s="146">
        <f t="shared" ref="P5:P52" ca="1" si="7">IF(O5&lt;=9, _xlfn.CONCAT(0,O5), O5)</f>
        <v>20</v>
      </c>
      <c r="Q5" s="133"/>
      <c r="R5" s="133">
        <v>2</v>
      </c>
      <c r="S5" s="147" t="str">
        <f ca="1">_xlfn.CONCAT(G5,H5,J5)</f>
        <v>2015E541</v>
      </c>
      <c r="T5" s="133" t="s">
        <v>48</v>
      </c>
      <c r="U5" s="133" t="s">
        <v>95</v>
      </c>
      <c r="V5" s="133" t="s">
        <v>106</v>
      </c>
      <c r="W5" s="147" t="s">
        <v>8</v>
      </c>
      <c r="X5" s="148" t="str">
        <f t="shared" ca="1" si="0"/>
        <v>20021220</v>
      </c>
      <c r="Y5" s="147" t="s">
        <v>6</v>
      </c>
      <c r="Z5" s="149" t="s">
        <v>10</v>
      </c>
      <c r="AB5" s="98" t="s">
        <v>27</v>
      </c>
      <c r="AC5" s="98" t="s">
        <v>23</v>
      </c>
      <c r="AD5" s="98" t="s">
        <v>165</v>
      </c>
      <c r="AE5" s="98" t="s">
        <v>28</v>
      </c>
      <c r="AF5" s="98" t="s">
        <v>31</v>
      </c>
      <c r="AG5" s="104" t="s">
        <v>32</v>
      </c>
      <c r="AH5" s="98" t="s">
        <v>33</v>
      </c>
      <c r="AJ5" s="98" t="str">
        <f t="shared" ref="AJ5:AJ53" ca="1" si="8">_xlfn.CONCAT(AB5," ",AC5," ",AD5,AE5,"'",S5,"'",AF5,"'",T5,"'",AF5,"'",U5,"'",AF5,"'",V5,"'",AF5,"'",W5,"'",AF5,X5,AF5,"'",Y5,"'",AF5,"'",Z5,"'",AH5)</f>
        <v>INSERT INTO ALUMNO VALUES('2015E541','MARIA GUADALUPE','GARCIA','MORALES','F',20021220,'A','E')</v>
      </c>
    </row>
    <row r="6" spans="1:45" x14ac:dyDescent="0.25">
      <c r="A6" s="105" t="s">
        <v>18</v>
      </c>
      <c r="B6" s="106" t="s">
        <v>26</v>
      </c>
      <c r="C6" s="106" t="s">
        <v>43</v>
      </c>
      <c r="D6" s="107"/>
      <c r="G6" s="143">
        <f t="shared" ref="G6:G53" ca="1" si="9">RANDBETWEEN(2011,2021)</f>
        <v>2019</v>
      </c>
      <c r="H6" s="144" t="str">
        <f t="shared" si="1"/>
        <v>G</v>
      </c>
      <c r="I6" s="144">
        <f t="shared" ca="1" si="2"/>
        <v>530</v>
      </c>
      <c r="J6" s="145" cm="1">
        <f t="array" aca="1" ref="J6" ca="1">_xlfn.IFS(AND(I6&gt;=0,I6&lt;=9),_xlfn.CONCAT(0,0,I6),AND(I6&gt;=10,I6&lt;=99),_xlfn.CONCAT(0,I6),I6&gt;99,I6)</f>
        <v>530</v>
      </c>
      <c r="K6" s="133"/>
      <c r="L6" s="146">
        <f t="shared" ca="1" si="3"/>
        <v>1995</v>
      </c>
      <c r="M6" s="146">
        <f t="shared" ca="1" si="4"/>
        <v>6</v>
      </c>
      <c r="N6" s="146" t="str">
        <f t="shared" ca="1" si="5"/>
        <v>06</v>
      </c>
      <c r="O6" s="146">
        <f t="shared" ca="1" si="6"/>
        <v>19</v>
      </c>
      <c r="P6" s="146">
        <f t="shared" ca="1" si="7"/>
        <v>19</v>
      </c>
      <c r="Q6" s="133"/>
      <c r="R6" s="133">
        <v>3</v>
      </c>
      <c r="S6" s="147" t="str">
        <f t="shared" ref="S6:S53" ca="1" si="10">_xlfn.CONCAT(G6,H6,J6)</f>
        <v>2019G530</v>
      </c>
      <c r="T6" s="133" t="s">
        <v>49</v>
      </c>
      <c r="U6" s="133" t="s">
        <v>96</v>
      </c>
      <c r="V6" s="133" t="s">
        <v>107</v>
      </c>
      <c r="W6" s="147" t="s">
        <v>8</v>
      </c>
      <c r="X6" s="148" t="str">
        <f t="shared" ca="1" si="0"/>
        <v>19950619</v>
      </c>
      <c r="Y6" s="147" t="s">
        <v>6</v>
      </c>
      <c r="Z6" s="149" t="s">
        <v>4</v>
      </c>
      <c r="AB6" s="98" t="s">
        <v>27</v>
      </c>
      <c r="AC6" s="98" t="s">
        <v>23</v>
      </c>
      <c r="AD6" s="98" t="s">
        <v>165</v>
      </c>
      <c r="AE6" s="98" t="s">
        <v>28</v>
      </c>
      <c r="AF6" s="98" t="s">
        <v>31</v>
      </c>
      <c r="AG6" s="104" t="s">
        <v>32</v>
      </c>
      <c r="AH6" s="98" t="s">
        <v>33</v>
      </c>
      <c r="AJ6" s="98" t="str">
        <f t="shared" ca="1" si="8"/>
        <v>INSERT INTO ALUMNO VALUES('2019G530','LETICIA','MARTINEZ','VAZQUEZ','F',19950619,'A','G')</v>
      </c>
    </row>
    <row r="7" spans="1:45" x14ac:dyDescent="0.25">
      <c r="A7" s="110" t="s">
        <v>19</v>
      </c>
      <c r="B7" s="106" t="s">
        <v>25</v>
      </c>
      <c r="C7" s="106" t="s">
        <v>24</v>
      </c>
      <c r="D7" s="107"/>
      <c r="G7" s="143">
        <f t="shared" ca="1" si="9"/>
        <v>2016</v>
      </c>
      <c r="H7" s="144" t="str">
        <f t="shared" si="1"/>
        <v>G</v>
      </c>
      <c r="I7" s="144">
        <f t="shared" ca="1" si="2"/>
        <v>412</v>
      </c>
      <c r="J7" s="145" cm="1">
        <f t="array" aca="1" ref="J7" ca="1">_xlfn.IFS(AND(I7&gt;=0,I7&lt;=9),_xlfn.CONCAT(0,0,I7),AND(I7&gt;=10,I7&lt;=99),_xlfn.CONCAT(0,I7),I7&gt;99,I7)</f>
        <v>412</v>
      </c>
      <c r="K7" s="133"/>
      <c r="L7" s="146">
        <f t="shared" ca="1" si="3"/>
        <v>1993</v>
      </c>
      <c r="M7" s="146">
        <f t="shared" ca="1" si="4"/>
        <v>11</v>
      </c>
      <c r="N7" s="146">
        <f t="shared" ca="1" si="5"/>
        <v>11</v>
      </c>
      <c r="O7" s="146">
        <f t="shared" ca="1" si="6"/>
        <v>19</v>
      </c>
      <c r="P7" s="146">
        <f t="shared" ca="1" si="7"/>
        <v>19</v>
      </c>
      <c r="Q7" s="133"/>
      <c r="R7" s="133">
        <v>4</v>
      </c>
      <c r="S7" s="147" t="str">
        <f t="shared" ca="1" si="10"/>
        <v>2016G412</v>
      </c>
      <c r="T7" s="133" t="s">
        <v>50</v>
      </c>
      <c r="U7" s="133" t="s">
        <v>97</v>
      </c>
      <c r="V7" s="133" t="s">
        <v>108</v>
      </c>
      <c r="W7" s="147" t="s">
        <v>8</v>
      </c>
      <c r="X7" s="148" t="str">
        <f t="shared" ca="1" si="0"/>
        <v>19931119</v>
      </c>
      <c r="Y7" s="147" t="s">
        <v>6</v>
      </c>
      <c r="Z7" s="149" t="s">
        <v>4</v>
      </c>
      <c r="AB7" s="98" t="s">
        <v>27</v>
      </c>
      <c r="AC7" s="98" t="s">
        <v>23</v>
      </c>
      <c r="AD7" s="98" t="s">
        <v>165</v>
      </c>
      <c r="AE7" s="98" t="s">
        <v>28</v>
      </c>
      <c r="AF7" s="98" t="s">
        <v>31</v>
      </c>
      <c r="AG7" s="104" t="s">
        <v>32</v>
      </c>
      <c r="AH7" s="98" t="s">
        <v>33</v>
      </c>
      <c r="AJ7" s="98" t="str">
        <f t="shared" ca="1" si="8"/>
        <v>INSERT INTO ALUMNO VALUES('2016G412','PATRICIA','LOPEZ','JIMENEZ','F',19931119,'A','G')</v>
      </c>
    </row>
    <row r="8" spans="1:45" x14ac:dyDescent="0.25">
      <c r="A8" s="111" t="s">
        <v>20</v>
      </c>
      <c r="B8" s="106" t="s">
        <v>44</v>
      </c>
      <c r="C8" s="106" t="s">
        <v>24</v>
      </c>
      <c r="D8" s="107"/>
      <c r="G8" s="143">
        <f t="shared" ca="1" si="9"/>
        <v>2013</v>
      </c>
      <c r="H8" s="144" t="str">
        <f t="shared" si="1"/>
        <v>F</v>
      </c>
      <c r="I8" s="144">
        <f t="shared" ca="1" si="2"/>
        <v>324</v>
      </c>
      <c r="J8" s="145" cm="1">
        <f t="array" aca="1" ref="J8" ca="1">_xlfn.IFS(AND(I8&gt;=0,I8&lt;=9),_xlfn.CONCAT(0,0,I8),AND(I8&gt;=10,I8&lt;=99),_xlfn.CONCAT(0,I8),I8&gt;99,I8)</f>
        <v>324</v>
      </c>
      <c r="K8" s="133"/>
      <c r="L8" s="146">
        <f t="shared" ca="1" si="3"/>
        <v>1990</v>
      </c>
      <c r="M8" s="146">
        <f t="shared" ca="1" si="4"/>
        <v>9</v>
      </c>
      <c r="N8" s="146" t="str">
        <f t="shared" ca="1" si="5"/>
        <v>09</v>
      </c>
      <c r="O8" s="146">
        <f t="shared" ca="1" si="6"/>
        <v>3</v>
      </c>
      <c r="P8" s="146" t="str">
        <f t="shared" ca="1" si="7"/>
        <v>03</v>
      </c>
      <c r="Q8" s="133"/>
      <c r="R8" s="133">
        <v>5</v>
      </c>
      <c r="S8" s="147" t="str">
        <f t="shared" ca="1" si="10"/>
        <v>2013F324</v>
      </c>
      <c r="T8" s="133" t="s">
        <v>51</v>
      </c>
      <c r="U8" s="133" t="s">
        <v>98</v>
      </c>
      <c r="V8" s="133" t="s">
        <v>109</v>
      </c>
      <c r="W8" s="147" t="s">
        <v>8</v>
      </c>
      <c r="X8" s="148" t="str">
        <f t="shared" ca="1" si="0"/>
        <v>19900903</v>
      </c>
      <c r="Y8" s="147" t="s">
        <v>146</v>
      </c>
      <c r="Z8" s="149" t="s">
        <v>8</v>
      </c>
      <c r="AB8" s="98" t="s">
        <v>27</v>
      </c>
      <c r="AC8" s="98" t="s">
        <v>23</v>
      </c>
      <c r="AD8" s="98" t="s">
        <v>165</v>
      </c>
      <c r="AE8" s="98" t="s">
        <v>28</v>
      </c>
      <c r="AF8" s="98" t="s">
        <v>31</v>
      </c>
      <c r="AG8" s="104" t="s">
        <v>32</v>
      </c>
      <c r="AH8" s="98" t="s">
        <v>33</v>
      </c>
      <c r="AJ8" s="98" t="str">
        <f t="shared" ca="1" si="8"/>
        <v>INSERT INTO ALUMNO VALUES('2013F324','GUADALUPE','GONZALEZ','REYES','F',19900903,'B','F')</v>
      </c>
    </row>
    <row r="9" spans="1:45" x14ac:dyDescent="0.25">
      <c r="A9" s="112" t="s">
        <v>3</v>
      </c>
      <c r="B9" s="106" t="s">
        <v>25</v>
      </c>
      <c r="C9" s="106" t="s">
        <v>24</v>
      </c>
      <c r="D9" s="107"/>
      <c r="G9" s="143">
        <f t="shared" ca="1" si="9"/>
        <v>2017</v>
      </c>
      <c r="H9" s="144" t="str">
        <f t="shared" si="1"/>
        <v>F</v>
      </c>
      <c r="I9" s="144">
        <f t="shared" ca="1" si="2"/>
        <v>185</v>
      </c>
      <c r="J9" s="145" cm="1">
        <f t="array" aca="1" ref="J9" ca="1">_xlfn.IFS(AND(I9&gt;=0,I9&lt;=9),_xlfn.CONCAT(0,0,I9),AND(I9&gt;=10,I9&lt;=99),_xlfn.CONCAT(0,I9),I9&gt;99,I9)</f>
        <v>185</v>
      </c>
      <c r="K9" s="133"/>
      <c r="L9" s="146">
        <f t="shared" ca="1" si="3"/>
        <v>1999</v>
      </c>
      <c r="M9" s="146">
        <f t="shared" ca="1" si="4"/>
        <v>2</v>
      </c>
      <c r="N9" s="146" t="str">
        <f t="shared" ca="1" si="5"/>
        <v>02</v>
      </c>
      <c r="O9" s="146">
        <f t="shared" ca="1" si="6"/>
        <v>16</v>
      </c>
      <c r="P9" s="146">
        <f t="shared" ca="1" si="7"/>
        <v>16</v>
      </c>
      <c r="Q9" s="133"/>
      <c r="R9" s="133">
        <v>6</v>
      </c>
      <c r="S9" s="147" t="str">
        <f t="shared" ca="1" si="10"/>
        <v>2017F185</v>
      </c>
      <c r="T9" s="133" t="s">
        <v>62</v>
      </c>
      <c r="U9" s="133" t="s">
        <v>99</v>
      </c>
      <c r="V9" s="133" t="s">
        <v>110</v>
      </c>
      <c r="W9" s="147" t="s">
        <v>8</v>
      </c>
      <c r="X9" s="148" t="str">
        <f t="shared" ca="1" si="0"/>
        <v>19990216</v>
      </c>
      <c r="Y9" s="147" t="s">
        <v>146</v>
      </c>
      <c r="Z9" s="149" t="s">
        <v>8</v>
      </c>
      <c r="AB9" s="98" t="s">
        <v>27</v>
      </c>
      <c r="AC9" s="98" t="s">
        <v>23</v>
      </c>
      <c r="AD9" s="98" t="s">
        <v>165</v>
      </c>
      <c r="AE9" s="98" t="s">
        <v>28</v>
      </c>
      <c r="AF9" s="98" t="s">
        <v>31</v>
      </c>
      <c r="AG9" s="104" t="s">
        <v>32</v>
      </c>
      <c r="AH9" s="98" t="s">
        <v>33</v>
      </c>
      <c r="AJ9" s="98" t="str">
        <f t="shared" ca="1" si="8"/>
        <v>INSERT INTO ALUMNO VALUES('2017F185','MARIA','RODRIGUEZ','DIAZ','F',19990216,'B','F')</v>
      </c>
    </row>
    <row r="10" spans="1:45" x14ac:dyDescent="0.25">
      <c r="A10" s="113" t="s">
        <v>1</v>
      </c>
      <c r="B10" s="114" t="s">
        <v>25</v>
      </c>
      <c r="C10" s="114" t="s">
        <v>24</v>
      </c>
      <c r="D10" s="115" t="s">
        <v>45</v>
      </c>
      <c r="E10" s="116" t="s">
        <v>38</v>
      </c>
      <c r="F10" s="117"/>
      <c r="G10" s="143">
        <f t="shared" ca="1" si="9"/>
        <v>2016</v>
      </c>
      <c r="H10" s="144" t="str">
        <f t="shared" si="1"/>
        <v>F</v>
      </c>
      <c r="I10" s="144">
        <f t="shared" ca="1" si="2"/>
        <v>270</v>
      </c>
      <c r="J10" s="145" cm="1">
        <f t="array" aca="1" ref="J10" ca="1">_xlfn.IFS(AND(I10&gt;=0,I10&lt;=9),_xlfn.CONCAT(0,0,I10),AND(I10&gt;=10,I10&lt;=99),_xlfn.CONCAT(0,I10),I10&gt;99,I10)</f>
        <v>270</v>
      </c>
      <c r="K10" s="133"/>
      <c r="L10" s="146">
        <f t="shared" ca="1" si="3"/>
        <v>1995</v>
      </c>
      <c r="M10" s="146">
        <f t="shared" ca="1" si="4"/>
        <v>5</v>
      </c>
      <c r="N10" s="146" t="str">
        <f t="shared" ca="1" si="5"/>
        <v>05</v>
      </c>
      <c r="O10" s="146">
        <f t="shared" ca="1" si="6"/>
        <v>29</v>
      </c>
      <c r="P10" s="146">
        <f t="shared" ca="1" si="7"/>
        <v>29</v>
      </c>
      <c r="Q10" s="133"/>
      <c r="R10" s="133">
        <v>7</v>
      </c>
      <c r="S10" s="147" t="str">
        <f t="shared" ca="1" si="10"/>
        <v>2016F270</v>
      </c>
      <c r="T10" s="133" t="s">
        <v>52</v>
      </c>
      <c r="U10" s="133" t="s">
        <v>100</v>
      </c>
      <c r="V10" s="133" t="s">
        <v>111</v>
      </c>
      <c r="W10" s="147" t="s">
        <v>8</v>
      </c>
      <c r="X10" s="148" t="str">
        <f t="shared" ca="1" si="0"/>
        <v>19950529</v>
      </c>
      <c r="Y10" s="147" t="s">
        <v>145</v>
      </c>
      <c r="Z10" s="149" t="s">
        <v>8</v>
      </c>
      <c r="AB10" s="98" t="s">
        <v>27</v>
      </c>
      <c r="AC10" s="98" t="s">
        <v>23</v>
      </c>
      <c r="AD10" s="98" t="s">
        <v>165</v>
      </c>
      <c r="AE10" s="98" t="s">
        <v>28</v>
      </c>
      <c r="AF10" s="98" t="s">
        <v>31</v>
      </c>
      <c r="AG10" s="104" t="s">
        <v>32</v>
      </c>
      <c r="AH10" s="98" t="s">
        <v>33</v>
      </c>
      <c r="AJ10" s="98" t="str">
        <f t="shared" ca="1" si="8"/>
        <v>INSERT INTO ALUMNO VALUES('2016F270','VERONICA','PEREZ','TORRES','F',19950529,'T','F')</v>
      </c>
    </row>
    <row r="11" spans="1:45" x14ac:dyDescent="0.25">
      <c r="G11" s="143">
        <f t="shared" ca="1" si="9"/>
        <v>2021</v>
      </c>
      <c r="H11" s="144" t="str">
        <f t="shared" si="1"/>
        <v>G</v>
      </c>
      <c r="I11" s="144">
        <f t="shared" ca="1" si="2"/>
        <v>999</v>
      </c>
      <c r="J11" s="145" cm="1">
        <f t="array" aca="1" ref="J11" ca="1">_xlfn.IFS(AND(I11&gt;=0,I11&lt;=9),_xlfn.CONCAT(0,0,I11),AND(I11&gt;=10,I11&lt;=99),_xlfn.CONCAT(0,I11),I11&gt;99,I11)</f>
        <v>999</v>
      </c>
      <c r="K11" s="133"/>
      <c r="L11" s="146">
        <f t="shared" ca="1" si="3"/>
        <v>1992</v>
      </c>
      <c r="M11" s="146">
        <f t="shared" ca="1" si="4"/>
        <v>2</v>
      </c>
      <c r="N11" s="146" t="str">
        <f t="shared" ca="1" si="5"/>
        <v>02</v>
      </c>
      <c r="O11" s="146">
        <f t="shared" ca="1" si="6"/>
        <v>18</v>
      </c>
      <c r="P11" s="146">
        <f t="shared" ca="1" si="7"/>
        <v>18</v>
      </c>
      <c r="Q11" s="133"/>
      <c r="R11" s="133">
        <v>8</v>
      </c>
      <c r="S11" s="147" t="str">
        <f t="shared" ca="1" si="10"/>
        <v>2021G999</v>
      </c>
      <c r="T11" s="133" t="s">
        <v>53</v>
      </c>
      <c r="U11" s="133" t="s">
        <v>101</v>
      </c>
      <c r="V11" s="133" t="s">
        <v>112</v>
      </c>
      <c r="W11" s="147" t="s">
        <v>142</v>
      </c>
      <c r="X11" s="148" t="str">
        <f t="shared" ca="1" si="0"/>
        <v>19920218</v>
      </c>
      <c r="Y11" s="147" t="s">
        <v>145</v>
      </c>
      <c r="Z11" s="149" t="s">
        <v>4</v>
      </c>
      <c r="AB11" s="98" t="s">
        <v>27</v>
      </c>
      <c r="AC11" s="98" t="s">
        <v>23</v>
      </c>
      <c r="AD11" s="98" t="s">
        <v>165</v>
      </c>
      <c r="AE11" s="98" t="s">
        <v>28</v>
      </c>
      <c r="AF11" s="98" t="s">
        <v>31</v>
      </c>
      <c r="AG11" s="104" t="s">
        <v>32</v>
      </c>
      <c r="AH11" s="98" t="s">
        <v>33</v>
      </c>
      <c r="AJ11" s="98" t="str">
        <f t="shared" ca="1" si="8"/>
        <v>INSERT INTO ALUMNO VALUES('2021G999','JOSE LUIS','SANCHEZ','GUTIERREZ','M',19920218,'T','G')</v>
      </c>
    </row>
    <row r="12" spans="1:45" x14ac:dyDescent="0.25">
      <c r="G12" s="143">
        <f t="shared" ca="1" si="9"/>
        <v>2012</v>
      </c>
      <c r="H12" s="144" t="str">
        <f t="shared" si="1"/>
        <v>A</v>
      </c>
      <c r="I12" s="144">
        <f t="shared" ca="1" si="2"/>
        <v>411</v>
      </c>
      <c r="J12" s="145" cm="1">
        <f t="array" aca="1" ref="J12" ca="1">_xlfn.IFS(AND(I12&gt;=0,I12&lt;=9),_xlfn.CONCAT(0,0,I12),AND(I12&gt;=10,I12&lt;=99),_xlfn.CONCAT(0,I12),I12&gt;99,I12)</f>
        <v>411</v>
      </c>
      <c r="K12" s="133"/>
      <c r="L12" s="146">
        <f t="shared" ca="1" si="3"/>
        <v>1998</v>
      </c>
      <c r="M12" s="146">
        <f t="shared" ca="1" si="4"/>
        <v>4</v>
      </c>
      <c r="N12" s="146" t="str">
        <f t="shared" ca="1" si="5"/>
        <v>04</v>
      </c>
      <c r="O12" s="146">
        <f t="shared" ca="1" si="6"/>
        <v>1</v>
      </c>
      <c r="P12" s="146" t="str">
        <f t="shared" ca="1" si="7"/>
        <v>01</v>
      </c>
      <c r="Q12" s="133"/>
      <c r="R12" s="133">
        <v>9</v>
      </c>
      <c r="S12" s="147" t="str">
        <f t="shared" ca="1" si="10"/>
        <v>2012A411</v>
      </c>
      <c r="T12" s="133" t="s">
        <v>54</v>
      </c>
      <c r="U12" s="133" t="s">
        <v>102</v>
      </c>
      <c r="V12" s="133" t="s">
        <v>113</v>
      </c>
      <c r="W12" s="147" t="s">
        <v>142</v>
      </c>
      <c r="X12" s="148" t="str">
        <f t="shared" ca="1" si="0"/>
        <v>19980401</v>
      </c>
      <c r="Y12" s="147" t="s">
        <v>10</v>
      </c>
      <c r="Z12" s="149" t="s">
        <v>6</v>
      </c>
      <c r="AB12" s="98" t="s">
        <v>27</v>
      </c>
      <c r="AC12" s="98" t="s">
        <v>23</v>
      </c>
      <c r="AD12" s="98" t="s">
        <v>165</v>
      </c>
      <c r="AE12" s="98" t="s">
        <v>28</v>
      </c>
      <c r="AF12" s="98" t="s">
        <v>31</v>
      </c>
      <c r="AG12" s="104" t="s">
        <v>32</v>
      </c>
      <c r="AH12" s="98" t="s">
        <v>33</v>
      </c>
      <c r="AJ12" s="98" t="str">
        <f t="shared" ca="1" si="8"/>
        <v>INSERT INTO ALUMNO VALUES('2012A411','MIGUEL ANGEL','RAMIREZ','RUIZ','M',19980401,'E','A')</v>
      </c>
    </row>
    <row r="13" spans="1:45" x14ac:dyDescent="0.25">
      <c r="A13" s="118" t="s">
        <v>19</v>
      </c>
      <c r="B13" s="119"/>
      <c r="G13" s="143">
        <f t="shared" ca="1" si="9"/>
        <v>2013</v>
      </c>
      <c r="H13" s="144" t="str">
        <f t="shared" si="1"/>
        <v>A</v>
      </c>
      <c r="I13" s="144">
        <f t="shared" ca="1" si="2"/>
        <v>367</v>
      </c>
      <c r="J13" s="145" cm="1">
        <f t="array" aca="1" ref="J13" ca="1">_xlfn.IFS(AND(I13&gt;=0,I13&lt;=9),_xlfn.CONCAT(0,0,I13),AND(I13&gt;=10,I13&lt;=99),_xlfn.CONCAT(0,I13),I13&gt;99,I13)</f>
        <v>367</v>
      </c>
      <c r="K13" s="133"/>
      <c r="L13" s="146">
        <f t="shared" ca="1" si="3"/>
        <v>2003</v>
      </c>
      <c r="M13" s="146">
        <f t="shared" ca="1" si="4"/>
        <v>3</v>
      </c>
      <c r="N13" s="146" t="str">
        <f t="shared" ca="1" si="5"/>
        <v>03</v>
      </c>
      <c r="O13" s="146">
        <f t="shared" ca="1" si="6"/>
        <v>8</v>
      </c>
      <c r="P13" s="146" t="str">
        <f t="shared" ca="1" si="7"/>
        <v>08</v>
      </c>
      <c r="Q13" s="133"/>
      <c r="R13" s="133">
        <v>10</v>
      </c>
      <c r="S13" s="147" t="str">
        <f t="shared" ca="1" si="10"/>
        <v>2013A367</v>
      </c>
      <c r="T13" s="133" t="s">
        <v>55</v>
      </c>
      <c r="U13" s="133" t="s">
        <v>103</v>
      </c>
      <c r="V13" s="133" t="s">
        <v>114</v>
      </c>
      <c r="W13" s="147" t="s">
        <v>142</v>
      </c>
      <c r="X13" s="148" t="str">
        <f t="shared" ca="1" si="0"/>
        <v>20030308</v>
      </c>
      <c r="Y13" s="147" t="s">
        <v>6</v>
      </c>
      <c r="Z13" s="149" t="s">
        <v>6</v>
      </c>
      <c r="AB13" s="98" t="s">
        <v>27</v>
      </c>
      <c r="AC13" s="98" t="s">
        <v>23</v>
      </c>
      <c r="AD13" s="98" t="s">
        <v>165</v>
      </c>
      <c r="AE13" s="98" t="s">
        <v>28</v>
      </c>
      <c r="AF13" s="98" t="s">
        <v>31</v>
      </c>
      <c r="AG13" s="104" t="s">
        <v>32</v>
      </c>
      <c r="AH13" s="98" t="s">
        <v>33</v>
      </c>
      <c r="AJ13" s="98" t="str">
        <f t="shared" ca="1" si="8"/>
        <v>INSERT INTO ALUMNO VALUES('2013A367','FRANCISCO','FLORES','AGUILAR','M',20030308,'A','A')</v>
      </c>
    </row>
    <row r="14" spans="1:45" x14ac:dyDescent="0.25">
      <c r="A14" s="110" t="s">
        <v>8</v>
      </c>
      <c r="B14" s="120" t="s">
        <v>143</v>
      </c>
      <c r="G14" s="143">
        <f t="shared" ca="1" si="9"/>
        <v>2015</v>
      </c>
      <c r="H14" s="144" t="str">
        <f t="shared" si="1"/>
        <v>A</v>
      </c>
      <c r="I14" s="144">
        <f t="shared" ca="1" si="2"/>
        <v>66</v>
      </c>
      <c r="J14" s="145" t="str" cm="1">
        <f t="array" aca="1" ref="J14" ca="1">_xlfn.IFS(AND(I14&gt;=0,I14&lt;=9),_xlfn.CONCAT(0,0,I14),AND(I14&gt;=10,I14&lt;=99),_xlfn.CONCAT(0,I14),I14&gt;99,I14)</f>
        <v>066</v>
      </c>
      <c r="K14" s="133"/>
      <c r="L14" s="146">
        <f t="shared" ca="1" si="3"/>
        <v>2000</v>
      </c>
      <c r="M14" s="146">
        <f t="shared" ca="1" si="4"/>
        <v>4</v>
      </c>
      <c r="N14" s="146" t="str">
        <f t="shared" ca="1" si="5"/>
        <v>04</v>
      </c>
      <c r="O14" s="146">
        <f t="shared" ca="1" si="6"/>
        <v>22</v>
      </c>
      <c r="P14" s="146">
        <f t="shared" ca="1" si="7"/>
        <v>22</v>
      </c>
      <c r="Q14" s="133"/>
      <c r="R14" s="133">
        <v>11</v>
      </c>
      <c r="S14" s="147" t="str">
        <f t="shared" ca="1" si="10"/>
        <v>2015A066</v>
      </c>
      <c r="T14" s="133" t="s">
        <v>56</v>
      </c>
      <c r="U14" s="133" t="s">
        <v>104</v>
      </c>
      <c r="V14" s="133" t="s">
        <v>116</v>
      </c>
      <c r="W14" s="147" t="s">
        <v>142</v>
      </c>
      <c r="X14" s="148" t="str">
        <f t="shared" ca="1" si="0"/>
        <v>20000422</v>
      </c>
      <c r="Y14" s="147" t="s">
        <v>6</v>
      </c>
      <c r="Z14" s="149" t="s">
        <v>6</v>
      </c>
      <c r="AB14" s="98" t="s">
        <v>27</v>
      </c>
      <c r="AC14" s="98" t="s">
        <v>23</v>
      </c>
      <c r="AD14" s="98" t="s">
        <v>165</v>
      </c>
      <c r="AE14" s="98" t="s">
        <v>28</v>
      </c>
      <c r="AF14" s="98" t="s">
        <v>31</v>
      </c>
      <c r="AG14" s="104" t="s">
        <v>32</v>
      </c>
      <c r="AH14" s="98" t="s">
        <v>33</v>
      </c>
      <c r="AJ14" s="98" t="str">
        <f t="shared" ca="1" si="8"/>
        <v>INSERT INTO ALUMNO VALUES('2015A066','JUAN','CRUZ','CASTILLO','M',20000422,'A','A')</v>
      </c>
    </row>
    <row r="15" spans="1:45" x14ac:dyDescent="0.25">
      <c r="A15" s="121" t="s">
        <v>142</v>
      </c>
      <c r="B15" s="122" t="s">
        <v>144</v>
      </c>
      <c r="G15" s="143">
        <f t="shared" ca="1" si="9"/>
        <v>2012</v>
      </c>
      <c r="H15" s="144" t="str">
        <f t="shared" si="1"/>
        <v>E</v>
      </c>
      <c r="I15" s="144">
        <f t="shared" ca="1" si="2"/>
        <v>486</v>
      </c>
      <c r="J15" s="145" cm="1">
        <f t="array" aca="1" ref="J15" ca="1">_xlfn.IFS(AND(I15&gt;=0,I15&lt;=9),_xlfn.CONCAT(0,0,I15),AND(I15&gt;=10,I15&lt;=99),_xlfn.CONCAT(0,I15),I15&gt;99,I15)</f>
        <v>486</v>
      </c>
      <c r="K15" s="133"/>
      <c r="L15" s="146">
        <f t="shared" ca="1" si="3"/>
        <v>1994</v>
      </c>
      <c r="M15" s="146">
        <f t="shared" ca="1" si="4"/>
        <v>11</v>
      </c>
      <c r="N15" s="146">
        <f t="shared" ca="1" si="5"/>
        <v>11</v>
      </c>
      <c r="O15" s="146">
        <f t="shared" ca="1" si="6"/>
        <v>4</v>
      </c>
      <c r="P15" s="146" t="str">
        <f t="shared" ca="1" si="7"/>
        <v>04</v>
      </c>
      <c r="Q15" s="133"/>
      <c r="R15" s="133">
        <v>12</v>
      </c>
      <c r="S15" s="147" t="str">
        <f t="shared" ca="1" si="10"/>
        <v>2012E486</v>
      </c>
      <c r="T15" s="133" t="s">
        <v>57</v>
      </c>
      <c r="U15" s="133" t="s">
        <v>105</v>
      </c>
      <c r="V15" s="133" t="s">
        <v>129</v>
      </c>
      <c r="W15" s="147" t="s">
        <v>142</v>
      </c>
      <c r="X15" s="148" t="str">
        <f t="shared" ca="1" si="0"/>
        <v>19941104</v>
      </c>
      <c r="Y15" s="147" t="s">
        <v>6</v>
      </c>
      <c r="Z15" s="149" t="s">
        <v>10</v>
      </c>
      <c r="AB15" s="98" t="s">
        <v>27</v>
      </c>
      <c r="AC15" s="98" t="s">
        <v>23</v>
      </c>
      <c r="AD15" s="98" t="s">
        <v>165</v>
      </c>
      <c r="AE15" s="98" t="s">
        <v>28</v>
      </c>
      <c r="AF15" s="98" t="s">
        <v>31</v>
      </c>
      <c r="AG15" s="104" t="s">
        <v>32</v>
      </c>
      <c r="AH15" s="98" t="s">
        <v>33</v>
      </c>
      <c r="AJ15" s="98" t="str">
        <f t="shared" ca="1" si="8"/>
        <v>INSERT INTO ALUMNO VALUES('2012E486','JESUS','GOMEZ','ORTIZ','M',19941104,'A','E')</v>
      </c>
    </row>
    <row r="16" spans="1:45" x14ac:dyDescent="0.25">
      <c r="G16" s="143">
        <f t="shared" ca="1" si="9"/>
        <v>2020</v>
      </c>
      <c r="H16" s="144" t="str">
        <f t="shared" si="1"/>
        <v>E</v>
      </c>
      <c r="I16" s="144">
        <f t="shared" ca="1" si="2"/>
        <v>603</v>
      </c>
      <c r="J16" s="145" cm="1">
        <f t="array" aca="1" ref="J16" ca="1">_xlfn.IFS(AND(I16&gt;=0,I16&lt;=9),_xlfn.CONCAT(0,0,I16),AND(I16&gt;=10,I16&lt;=99),_xlfn.CONCAT(0,I16),I16&gt;99,I16)</f>
        <v>603</v>
      </c>
      <c r="K16" s="133"/>
      <c r="L16" s="146">
        <f t="shared" ca="1" si="3"/>
        <v>1996</v>
      </c>
      <c r="M16" s="146">
        <f t="shared" ca="1" si="4"/>
        <v>4</v>
      </c>
      <c r="N16" s="146" t="str">
        <f t="shared" ca="1" si="5"/>
        <v>04</v>
      </c>
      <c r="O16" s="146">
        <f t="shared" ca="1" si="6"/>
        <v>21</v>
      </c>
      <c r="P16" s="146">
        <f t="shared" ca="1" si="7"/>
        <v>21</v>
      </c>
      <c r="Q16" s="133"/>
      <c r="R16" s="133">
        <v>13</v>
      </c>
      <c r="S16" s="147" t="str">
        <f t="shared" ca="1" si="10"/>
        <v>2020E603</v>
      </c>
      <c r="T16" s="133" t="s">
        <v>58</v>
      </c>
      <c r="U16" s="133" t="s">
        <v>106</v>
      </c>
      <c r="V16" s="133" t="s">
        <v>130</v>
      </c>
      <c r="W16" s="147" t="s">
        <v>142</v>
      </c>
      <c r="X16" s="148" t="str">
        <f t="shared" ca="1" si="0"/>
        <v>19960421</v>
      </c>
      <c r="Y16" s="147" t="s">
        <v>6</v>
      </c>
      <c r="Z16" s="149" t="s">
        <v>10</v>
      </c>
      <c r="AB16" s="98" t="s">
        <v>27</v>
      </c>
      <c r="AC16" s="98" t="s">
        <v>23</v>
      </c>
      <c r="AD16" s="98" t="s">
        <v>165</v>
      </c>
      <c r="AE16" s="98" t="s">
        <v>28</v>
      </c>
      <c r="AF16" s="98" t="s">
        <v>31</v>
      </c>
      <c r="AG16" s="104" t="s">
        <v>32</v>
      </c>
      <c r="AH16" s="98" t="s">
        <v>33</v>
      </c>
      <c r="AJ16" s="98" t="str">
        <f t="shared" ca="1" si="8"/>
        <v>INSERT INTO ALUMNO VALUES('2020E603','ALEJANDRO','MORALES','MORENO','M',19960421,'A','E')</v>
      </c>
    </row>
    <row r="17" spans="1:36" x14ac:dyDescent="0.25">
      <c r="A17" s="123" t="s">
        <v>20</v>
      </c>
      <c r="B17" s="124" t="s">
        <v>147</v>
      </c>
      <c r="G17" s="143">
        <f t="shared" ca="1" si="9"/>
        <v>2015</v>
      </c>
      <c r="H17" s="144" t="str">
        <f t="shared" si="1"/>
        <v>G</v>
      </c>
      <c r="I17" s="144">
        <f t="shared" ca="1" si="2"/>
        <v>747</v>
      </c>
      <c r="J17" s="145" cm="1">
        <f t="array" aca="1" ref="J17" ca="1">_xlfn.IFS(AND(I17&gt;=0,I17&lt;=9),_xlfn.CONCAT(0,0,I17),AND(I17&gt;=10,I17&lt;=99),_xlfn.CONCAT(0,I17),I17&gt;99,I17)</f>
        <v>747</v>
      </c>
      <c r="K17" s="133"/>
      <c r="L17" s="146">
        <f t="shared" ca="1" si="3"/>
        <v>1993</v>
      </c>
      <c r="M17" s="146">
        <f t="shared" ca="1" si="4"/>
        <v>8</v>
      </c>
      <c r="N17" s="146" t="str">
        <f t="shared" ca="1" si="5"/>
        <v>08</v>
      </c>
      <c r="O17" s="146">
        <f t="shared" ca="1" si="6"/>
        <v>10</v>
      </c>
      <c r="P17" s="146">
        <f t="shared" ca="1" si="7"/>
        <v>10</v>
      </c>
      <c r="Q17" s="133"/>
      <c r="R17" s="133">
        <v>14</v>
      </c>
      <c r="S17" s="147" t="str">
        <f t="shared" ca="1" si="10"/>
        <v>2015G747</v>
      </c>
      <c r="T17" s="133" t="s">
        <v>59</v>
      </c>
      <c r="U17" s="133" t="s">
        <v>107</v>
      </c>
      <c r="V17" s="133" t="s">
        <v>131</v>
      </c>
      <c r="W17" s="147" t="s">
        <v>142</v>
      </c>
      <c r="X17" s="148" t="str">
        <f t="shared" ca="1" si="0"/>
        <v>19930810</v>
      </c>
      <c r="Y17" s="147" t="s">
        <v>6</v>
      </c>
      <c r="Z17" s="149" t="s">
        <v>4</v>
      </c>
      <c r="AB17" s="98" t="s">
        <v>27</v>
      </c>
      <c r="AC17" s="98" t="s">
        <v>23</v>
      </c>
      <c r="AD17" s="98" t="s">
        <v>165</v>
      </c>
      <c r="AE17" s="98" t="s">
        <v>28</v>
      </c>
      <c r="AF17" s="98" t="s">
        <v>31</v>
      </c>
      <c r="AG17" s="104" t="s">
        <v>32</v>
      </c>
      <c r="AH17" s="98" t="s">
        <v>33</v>
      </c>
      <c r="AJ17" s="98" t="str">
        <f t="shared" ca="1" si="8"/>
        <v>INSERT INTO ALUMNO VALUES('2015G747','ANTONIO','VAZQUEZ','RIVERA','M',19930810,'A','G')</v>
      </c>
    </row>
    <row r="18" spans="1:36" x14ac:dyDescent="0.25">
      <c r="G18" s="143">
        <f t="shared" ca="1" si="9"/>
        <v>2012</v>
      </c>
      <c r="H18" s="144" t="str">
        <f t="shared" si="1"/>
        <v>E</v>
      </c>
      <c r="I18" s="144">
        <f t="shared" ca="1" si="2"/>
        <v>34</v>
      </c>
      <c r="J18" s="145" t="str" cm="1">
        <f t="array" aca="1" ref="J18" ca="1">_xlfn.IFS(AND(I18&gt;=0,I18&lt;=9),_xlfn.CONCAT(0,0,I18),AND(I18&gt;=10,I18&lt;=99),_xlfn.CONCAT(0,I18),I18&gt;99,I18)</f>
        <v>034</v>
      </c>
      <c r="K18" s="133"/>
      <c r="L18" s="146">
        <f t="shared" ca="1" si="3"/>
        <v>2003</v>
      </c>
      <c r="M18" s="146">
        <f t="shared" ca="1" si="4"/>
        <v>9</v>
      </c>
      <c r="N18" s="146" t="str">
        <f t="shared" ca="1" si="5"/>
        <v>09</v>
      </c>
      <c r="O18" s="146">
        <f t="shared" ca="1" si="6"/>
        <v>30</v>
      </c>
      <c r="P18" s="146">
        <f t="shared" ca="1" si="7"/>
        <v>30</v>
      </c>
      <c r="Q18" s="133"/>
      <c r="R18" s="133">
        <v>15</v>
      </c>
      <c r="S18" s="147" t="str">
        <f t="shared" ca="1" si="10"/>
        <v>2012E034</v>
      </c>
      <c r="T18" s="133" t="s">
        <v>60</v>
      </c>
      <c r="U18" s="133" t="s">
        <v>108</v>
      </c>
      <c r="V18" s="133" t="s">
        <v>132</v>
      </c>
      <c r="W18" s="147" t="s">
        <v>142</v>
      </c>
      <c r="X18" s="148" t="str">
        <f t="shared" ca="1" si="0"/>
        <v>20030930</v>
      </c>
      <c r="Y18" s="147" t="s">
        <v>6</v>
      </c>
      <c r="Z18" s="149" t="s">
        <v>10</v>
      </c>
      <c r="AB18" s="98" t="s">
        <v>27</v>
      </c>
      <c r="AC18" s="98" t="s">
        <v>23</v>
      </c>
      <c r="AD18" s="98" t="s">
        <v>165</v>
      </c>
      <c r="AE18" s="98" t="s">
        <v>28</v>
      </c>
      <c r="AF18" s="98" t="s">
        <v>31</v>
      </c>
      <c r="AG18" s="104" t="s">
        <v>32</v>
      </c>
      <c r="AH18" s="98" t="s">
        <v>33</v>
      </c>
      <c r="AJ18" s="98" t="str">
        <f t="shared" ca="1" si="8"/>
        <v>INSERT INTO ALUMNO VALUES('2012E034','JORGE','JIMENEZ','RAMOS','M',20030930,'A','E')</v>
      </c>
    </row>
    <row r="19" spans="1:36" x14ac:dyDescent="0.25">
      <c r="A19" s="125" t="s">
        <v>3</v>
      </c>
      <c r="B19" s="126"/>
      <c r="G19" s="143">
        <f t="shared" ca="1" si="9"/>
        <v>2018</v>
      </c>
      <c r="H19" s="144" t="str">
        <f t="shared" si="1"/>
        <v>F</v>
      </c>
      <c r="I19" s="144">
        <f t="shared" ca="1" si="2"/>
        <v>623</v>
      </c>
      <c r="J19" s="145" cm="1">
        <f t="array" aca="1" ref="J19" ca="1">_xlfn.IFS(AND(I19&gt;=0,I19&lt;=9),_xlfn.CONCAT(0,0,I19),AND(I19&gt;=10,I19&lt;=99),_xlfn.CONCAT(0,I19),I19&gt;99,I19)</f>
        <v>623</v>
      </c>
      <c r="K19" s="133"/>
      <c r="L19" s="146">
        <f t="shared" ca="1" si="3"/>
        <v>1996</v>
      </c>
      <c r="M19" s="146">
        <f t="shared" ca="1" si="4"/>
        <v>6</v>
      </c>
      <c r="N19" s="146" t="str">
        <f t="shared" ca="1" si="5"/>
        <v>06</v>
      </c>
      <c r="O19" s="146">
        <f t="shared" ca="1" si="6"/>
        <v>13</v>
      </c>
      <c r="P19" s="146">
        <f t="shared" ca="1" si="7"/>
        <v>13</v>
      </c>
      <c r="Q19" s="133"/>
      <c r="R19" s="133">
        <v>16</v>
      </c>
      <c r="S19" s="147" t="str">
        <f t="shared" ca="1" si="10"/>
        <v>2018F623</v>
      </c>
      <c r="T19" s="133" t="s">
        <v>61</v>
      </c>
      <c r="U19" s="133" t="s">
        <v>109</v>
      </c>
      <c r="V19" s="133" t="s">
        <v>133</v>
      </c>
      <c r="W19" s="147" t="s">
        <v>142</v>
      </c>
      <c r="X19" s="148" t="str">
        <f t="shared" ca="1" si="0"/>
        <v>19960613</v>
      </c>
      <c r="Y19" s="147" t="s">
        <v>6</v>
      </c>
      <c r="Z19" s="149" t="s">
        <v>8</v>
      </c>
      <c r="AB19" s="98" t="s">
        <v>27</v>
      </c>
      <c r="AC19" s="98" t="s">
        <v>23</v>
      </c>
      <c r="AD19" s="98" t="s">
        <v>165</v>
      </c>
      <c r="AE19" s="98" t="s">
        <v>28</v>
      </c>
      <c r="AF19" s="98" t="s">
        <v>31</v>
      </c>
      <c r="AG19" s="104" t="s">
        <v>32</v>
      </c>
      <c r="AH19" s="98" t="s">
        <v>33</v>
      </c>
      <c r="AJ19" s="98" t="str">
        <f t="shared" ca="1" si="8"/>
        <v>INSERT INTO ALUMNO VALUES('2018F623','PEDRO','REYES','ROMERO','M',19960613,'A','F')</v>
      </c>
    </row>
    <row r="20" spans="1:36" x14ac:dyDescent="0.25">
      <c r="A20" s="112" t="s">
        <v>10</v>
      </c>
      <c r="B20" s="127" t="s">
        <v>151</v>
      </c>
      <c r="G20" s="143">
        <f t="shared" ca="1" si="9"/>
        <v>2017</v>
      </c>
      <c r="H20" s="144" t="str">
        <f t="shared" si="1"/>
        <v>F</v>
      </c>
      <c r="I20" s="144">
        <f t="shared" ca="1" si="2"/>
        <v>754</v>
      </c>
      <c r="J20" s="145" cm="1">
        <f t="array" aca="1" ref="J20" ca="1">_xlfn.IFS(AND(I20&gt;=0,I20&lt;=9),_xlfn.CONCAT(0,0,I20),AND(I20&gt;=10,I20&lt;=99),_xlfn.CONCAT(0,I20),I20&gt;99,I20)</f>
        <v>754</v>
      </c>
      <c r="K20" s="133"/>
      <c r="L20" s="146">
        <f t="shared" ca="1" si="3"/>
        <v>1995</v>
      </c>
      <c r="M20" s="146">
        <f t="shared" ca="1" si="4"/>
        <v>2</v>
      </c>
      <c r="N20" s="146" t="str">
        <f t="shared" ca="1" si="5"/>
        <v>02</v>
      </c>
      <c r="O20" s="146">
        <f t="shared" ca="1" si="6"/>
        <v>4</v>
      </c>
      <c r="P20" s="146" t="str">
        <f t="shared" ca="1" si="7"/>
        <v>04</v>
      </c>
      <c r="Q20" s="133"/>
      <c r="R20" s="133">
        <v>17</v>
      </c>
      <c r="S20" s="147" t="str">
        <f t="shared" ca="1" si="10"/>
        <v>2017F754</v>
      </c>
      <c r="T20" s="133" t="s">
        <v>62</v>
      </c>
      <c r="U20" s="133" t="s">
        <v>101</v>
      </c>
      <c r="V20" s="133" t="s">
        <v>134</v>
      </c>
      <c r="W20" s="147" t="s">
        <v>8</v>
      </c>
      <c r="X20" s="148" t="str">
        <f t="shared" ca="1" si="0"/>
        <v>19950204</v>
      </c>
      <c r="Y20" s="147" t="s">
        <v>6</v>
      </c>
      <c r="Z20" s="149" t="s">
        <v>8</v>
      </c>
      <c r="AB20" s="98" t="s">
        <v>27</v>
      </c>
      <c r="AC20" s="98" t="s">
        <v>23</v>
      </c>
      <c r="AD20" s="98" t="s">
        <v>165</v>
      </c>
      <c r="AE20" s="98" t="s">
        <v>28</v>
      </c>
      <c r="AF20" s="98" t="s">
        <v>31</v>
      </c>
      <c r="AG20" s="104" t="s">
        <v>32</v>
      </c>
      <c r="AH20" s="98" t="s">
        <v>33</v>
      </c>
      <c r="AJ20" s="98" t="str">
        <f t="shared" ca="1" si="8"/>
        <v>INSERT INTO ALUMNO VALUES('2017F754','MARIA','SANCHEZ','JUAREZ','F',19950204,'A','F')</v>
      </c>
    </row>
    <row r="21" spans="1:36" x14ac:dyDescent="0.25">
      <c r="A21" s="112" t="s">
        <v>6</v>
      </c>
      <c r="B21" s="127" t="s">
        <v>152</v>
      </c>
      <c r="G21" s="143">
        <f t="shared" ca="1" si="9"/>
        <v>2015</v>
      </c>
      <c r="H21" s="144" t="str">
        <f t="shared" si="1"/>
        <v>A</v>
      </c>
      <c r="I21" s="144">
        <f t="shared" ca="1" si="2"/>
        <v>235</v>
      </c>
      <c r="J21" s="145" cm="1">
        <f t="array" aca="1" ref="J21" ca="1">_xlfn.IFS(AND(I21&gt;=0,I21&lt;=9),_xlfn.CONCAT(0,0,I21),AND(I21&gt;=10,I21&lt;=99),_xlfn.CONCAT(0,I21),I21&gt;99,I21)</f>
        <v>235</v>
      </c>
      <c r="K21" s="133"/>
      <c r="L21" s="146">
        <f t="shared" ca="1" si="3"/>
        <v>1991</v>
      </c>
      <c r="M21" s="146">
        <f t="shared" ca="1" si="4"/>
        <v>8</v>
      </c>
      <c r="N21" s="146" t="str">
        <f t="shared" ca="1" si="5"/>
        <v>08</v>
      </c>
      <c r="O21" s="146">
        <f t="shared" ca="1" si="6"/>
        <v>6</v>
      </c>
      <c r="P21" s="146" t="str">
        <f t="shared" ca="1" si="7"/>
        <v>06</v>
      </c>
      <c r="Q21" s="133"/>
      <c r="R21" s="133">
        <v>18</v>
      </c>
      <c r="S21" s="147" t="str">
        <f t="shared" ca="1" si="10"/>
        <v>2015A235</v>
      </c>
      <c r="T21" s="133" t="s">
        <v>63</v>
      </c>
      <c r="U21" s="133" t="s">
        <v>102</v>
      </c>
      <c r="V21" s="133" t="s">
        <v>135</v>
      </c>
      <c r="W21" s="147" t="s">
        <v>8</v>
      </c>
      <c r="X21" s="148" t="str">
        <f t="shared" ca="1" si="0"/>
        <v>19910806</v>
      </c>
      <c r="Y21" s="147" t="s">
        <v>6</v>
      </c>
      <c r="Z21" s="149" t="s">
        <v>6</v>
      </c>
      <c r="AB21" s="98" t="s">
        <v>27</v>
      </c>
      <c r="AC21" s="98" t="s">
        <v>23</v>
      </c>
      <c r="AD21" s="98" t="s">
        <v>165</v>
      </c>
      <c r="AE21" s="98" t="s">
        <v>28</v>
      </c>
      <c r="AF21" s="98" t="s">
        <v>31</v>
      </c>
      <c r="AG21" s="104" t="s">
        <v>32</v>
      </c>
      <c r="AH21" s="98" t="s">
        <v>33</v>
      </c>
      <c r="AJ21" s="98" t="str">
        <f t="shared" ca="1" si="8"/>
        <v>INSERT INTO ALUMNO VALUES('2015A235','TERESA','RAMIREZ','ALVAREZ','F',19910806,'A','A')</v>
      </c>
    </row>
    <row r="22" spans="1:36" x14ac:dyDescent="0.25">
      <c r="A22" s="112" t="s">
        <v>146</v>
      </c>
      <c r="B22" s="127" t="s">
        <v>153</v>
      </c>
      <c r="G22" s="143">
        <f t="shared" ca="1" si="9"/>
        <v>2020</v>
      </c>
      <c r="H22" s="144" t="str">
        <f t="shared" si="1"/>
        <v>A</v>
      </c>
      <c r="I22" s="144">
        <f t="shared" ca="1" si="2"/>
        <v>564</v>
      </c>
      <c r="J22" s="145" cm="1">
        <f t="array" aca="1" ref="J22" ca="1">_xlfn.IFS(AND(I22&gt;=0,I22&lt;=9),_xlfn.CONCAT(0,0,I22),AND(I22&gt;=10,I22&lt;=99),_xlfn.CONCAT(0,I22),I22&gt;99,I22)</f>
        <v>564</v>
      </c>
      <c r="K22" s="133"/>
      <c r="L22" s="146">
        <f t="shared" ca="1" si="3"/>
        <v>1996</v>
      </c>
      <c r="M22" s="146">
        <f t="shared" ca="1" si="4"/>
        <v>7</v>
      </c>
      <c r="N22" s="146" t="str">
        <f t="shared" ca="1" si="5"/>
        <v>07</v>
      </c>
      <c r="O22" s="146">
        <f t="shared" ca="1" si="6"/>
        <v>27</v>
      </c>
      <c r="P22" s="146">
        <f t="shared" ca="1" si="7"/>
        <v>27</v>
      </c>
      <c r="Q22" s="133"/>
      <c r="R22" s="133">
        <v>19</v>
      </c>
      <c r="S22" s="147" t="str">
        <f t="shared" ca="1" si="10"/>
        <v>2020A564</v>
      </c>
      <c r="T22" s="133" t="s">
        <v>64</v>
      </c>
      <c r="U22" s="133" t="s">
        <v>103</v>
      </c>
      <c r="V22" s="133" t="s">
        <v>110</v>
      </c>
      <c r="W22" s="147" t="s">
        <v>8</v>
      </c>
      <c r="X22" s="148" t="str">
        <f t="shared" ca="1" si="0"/>
        <v>19960727</v>
      </c>
      <c r="Y22" s="147" t="s">
        <v>145</v>
      </c>
      <c r="Z22" s="149" t="s">
        <v>6</v>
      </c>
      <c r="AB22" s="98" t="s">
        <v>27</v>
      </c>
      <c r="AC22" s="98" t="s">
        <v>23</v>
      </c>
      <c r="AD22" s="98" t="s">
        <v>165</v>
      </c>
      <c r="AE22" s="98" t="s">
        <v>28</v>
      </c>
      <c r="AF22" s="98" t="s">
        <v>31</v>
      </c>
      <c r="AG22" s="104" t="s">
        <v>32</v>
      </c>
      <c r="AH22" s="98" t="s">
        <v>33</v>
      </c>
      <c r="AJ22" s="98" t="str">
        <f t="shared" ca="1" si="8"/>
        <v>INSERT INTO ALUMNO VALUES('2020A564','ANGELICA','FLORES','DIAZ','F',19960727,'T','A')</v>
      </c>
    </row>
    <row r="23" spans="1:36" x14ac:dyDescent="0.25">
      <c r="A23" s="128" t="s">
        <v>145</v>
      </c>
      <c r="B23" s="129" t="s">
        <v>154</v>
      </c>
      <c r="G23" s="143">
        <f t="shared" ca="1" si="9"/>
        <v>2014</v>
      </c>
      <c r="H23" s="144" t="str">
        <f t="shared" si="1"/>
        <v>E</v>
      </c>
      <c r="I23" s="144">
        <f t="shared" ca="1" si="2"/>
        <v>491</v>
      </c>
      <c r="J23" s="145" cm="1">
        <f t="array" aca="1" ref="J23" ca="1">_xlfn.IFS(AND(I23&gt;=0,I23&lt;=9),_xlfn.CONCAT(0,0,I23),AND(I23&gt;=10,I23&lt;=99),_xlfn.CONCAT(0,I23),I23&gt;99,I23)</f>
        <v>491</v>
      </c>
      <c r="K23" s="133"/>
      <c r="L23" s="146">
        <f t="shared" ca="1" si="3"/>
        <v>2000</v>
      </c>
      <c r="M23" s="146">
        <f t="shared" ca="1" si="4"/>
        <v>6</v>
      </c>
      <c r="N23" s="146" t="str">
        <f t="shared" ca="1" si="5"/>
        <v>06</v>
      </c>
      <c r="O23" s="146">
        <f t="shared" ca="1" si="6"/>
        <v>23</v>
      </c>
      <c r="P23" s="146">
        <f t="shared" ca="1" si="7"/>
        <v>23</v>
      </c>
      <c r="Q23" s="133"/>
      <c r="R23" s="133">
        <v>20</v>
      </c>
      <c r="S23" s="147" t="str">
        <f t="shared" ca="1" si="10"/>
        <v>2014E491</v>
      </c>
      <c r="T23" s="133" t="s">
        <v>65</v>
      </c>
      <c r="U23" s="133" t="s">
        <v>104</v>
      </c>
      <c r="V23" s="133" t="s">
        <v>111</v>
      </c>
      <c r="W23" s="147" t="s">
        <v>8</v>
      </c>
      <c r="X23" s="148" t="str">
        <f t="shared" ca="1" si="0"/>
        <v>20000623</v>
      </c>
      <c r="Y23" s="147" t="s">
        <v>146</v>
      </c>
      <c r="Z23" s="149" t="s">
        <v>10</v>
      </c>
      <c r="AB23" s="98" t="s">
        <v>27</v>
      </c>
      <c r="AC23" s="98" t="s">
        <v>23</v>
      </c>
      <c r="AD23" s="98" t="s">
        <v>165</v>
      </c>
      <c r="AE23" s="98" t="s">
        <v>28</v>
      </c>
      <c r="AF23" s="98" t="s">
        <v>31</v>
      </c>
      <c r="AG23" s="104" t="s">
        <v>32</v>
      </c>
      <c r="AH23" s="98" t="s">
        <v>33</v>
      </c>
      <c r="AJ23" s="98" t="str">
        <f t="shared" ca="1" si="8"/>
        <v>INSERT INTO ALUMNO VALUES('2014E491','GRACIELA','CRUZ','TORRES','F',20000623,'B','E')</v>
      </c>
    </row>
    <row r="24" spans="1:36" x14ac:dyDescent="0.25">
      <c r="G24" s="143">
        <f t="shared" ca="1" si="9"/>
        <v>2014</v>
      </c>
      <c r="H24" s="144" t="str">
        <f t="shared" si="1"/>
        <v>E</v>
      </c>
      <c r="I24" s="144">
        <f t="shared" ca="1" si="2"/>
        <v>826</v>
      </c>
      <c r="J24" s="145" cm="1">
        <f t="array" aca="1" ref="J24" ca="1">_xlfn.IFS(AND(I24&gt;=0,I24&lt;=9),_xlfn.CONCAT(0,0,I24),AND(I24&gt;=10,I24&lt;=99),_xlfn.CONCAT(0,I24),I24&gt;99,I24)</f>
        <v>826</v>
      </c>
      <c r="K24" s="133"/>
      <c r="L24" s="146">
        <f t="shared" ca="1" si="3"/>
        <v>1990</v>
      </c>
      <c r="M24" s="146">
        <f t="shared" ca="1" si="4"/>
        <v>5</v>
      </c>
      <c r="N24" s="146" t="str">
        <f t="shared" ca="1" si="5"/>
        <v>05</v>
      </c>
      <c r="O24" s="146">
        <f t="shared" ca="1" si="6"/>
        <v>2</v>
      </c>
      <c r="P24" s="146" t="str">
        <f t="shared" ca="1" si="7"/>
        <v>02</v>
      </c>
      <c r="Q24" s="133"/>
      <c r="R24" s="133">
        <v>21</v>
      </c>
      <c r="S24" s="147" t="str">
        <f t="shared" ca="1" si="10"/>
        <v>2014E826</v>
      </c>
      <c r="T24" s="133" t="s">
        <v>62</v>
      </c>
      <c r="U24" s="133" t="s">
        <v>105</v>
      </c>
      <c r="V24" s="133" t="s">
        <v>112</v>
      </c>
      <c r="W24" s="147" t="s">
        <v>8</v>
      </c>
      <c r="X24" s="148" t="str">
        <f t="shared" ca="1" si="0"/>
        <v>19900502</v>
      </c>
      <c r="Y24" s="147" t="s">
        <v>146</v>
      </c>
      <c r="Z24" s="149" t="s">
        <v>10</v>
      </c>
      <c r="AB24" s="98" t="s">
        <v>27</v>
      </c>
      <c r="AC24" s="98" t="s">
        <v>23</v>
      </c>
      <c r="AD24" s="98" t="s">
        <v>165</v>
      </c>
      <c r="AE24" s="98" t="s">
        <v>28</v>
      </c>
      <c r="AF24" s="98" t="s">
        <v>31</v>
      </c>
      <c r="AG24" s="104" t="s">
        <v>32</v>
      </c>
      <c r="AH24" s="98" t="s">
        <v>33</v>
      </c>
      <c r="AJ24" s="98" t="str">
        <f t="shared" ca="1" si="8"/>
        <v>INSERT INTO ALUMNO VALUES('2014E826','MARIA','GOMEZ','GUTIERREZ','F',19900502,'B','E')</v>
      </c>
    </row>
    <row r="25" spans="1:36" x14ac:dyDescent="0.25">
      <c r="G25" s="143">
        <f t="shared" ca="1" si="9"/>
        <v>2014</v>
      </c>
      <c r="H25" s="144" t="str">
        <f t="shared" si="1"/>
        <v>E</v>
      </c>
      <c r="I25" s="144">
        <f t="shared" ca="1" si="2"/>
        <v>486</v>
      </c>
      <c r="J25" s="145" cm="1">
        <f t="array" aca="1" ref="J25" ca="1">_xlfn.IFS(AND(I25&gt;=0,I25&lt;=9),_xlfn.CONCAT(0,0,I25),AND(I25&gt;=10,I25&lt;=99),_xlfn.CONCAT(0,I25),I25&gt;99,I25)</f>
        <v>486</v>
      </c>
      <c r="K25" s="133"/>
      <c r="L25" s="146">
        <f t="shared" ca="1" si="3"/>
        <v>2000</v>
      </c>
      <c r="M25" s="146">
        <f t="shared" ca="1" si="4"/>
        <v>5</v>
      </c>
      <c r="N25" s="146" t="str">
        <f t="shared" ca="1" si="5"/>
        <v>05</v>
      </c>
      <c r="O25" s="146">
        <f t="shared" ca="1" si="6"/>
        <v>18</v>
      </c>
      <c r="P25" s="146">
        <f t="shared" ca="1" si="7"/>
        <v>18</v>
      </c>
      <c r="Q25" s="133"/>
      <c r="R25" s="133">
        <v>22</v>
      </c>
      <c r="S25" s="147" t="str">
        <f t="shared" ca="1" si="10"/>
        <v>2014E486</v>
      </c>
      <c r="T25" s="133" t="s">
        <v>66</v>
      </c>
      <c r="U25" s="133" t="s">
        <v>106</v>
      </c>
      <c r="V25" s="133" t="s">
        <v>113</v>
      </c>
      <c r="W25" s="147" t="s">
        <v>8</v>
      </c>
      <c r="X25" s="148" t="str">
        <f t="shared" ca="1" si="0"/>
        <v>20000518</v>
      </c>
      <c r="Y25" s="147" t="s">
        <v>146</v>
      </c>
      <c r="Z25" s="149" t="s">
        <v>10</v>
      </c>
      <c r="AB25" s="98" t="s">
        <v>27</v>
      </c>
      <c r="AC25" s="98" t="s">
        <v>23</v>
      </c>
      <c r="AD25" s="98" t="s">
        <v>165</v>
      </c>
      <c r="AE25" s="98" t="s">
        <v>28</v>
      </c>
      <c r="AF25" s="98" t="s">
        <v>31</v>
      </c>
      <c r="AG25" s="104" t="s">
        <v>32</v>
      </c>
      <c r="AH25" s="98" t="s">
        <v>33</v>
      </c>
      <c r="AJ25" s="98" t="str">
        <f t="shared" ca="1" si="8"/>
        <v>INSERT INTO ALUMNO VALUES('2014E486','MARIA DE JESUS','MORALES','RUIZ','F',20000518,'B','E')</v>
      </c>
    </row>
    <row r="26" spans="1:36" x14ac:dyDescent="0.25">
      <c r="A26" s="231" t="s">
        <v>41</v>
      </c>
      <c r="B26" s="232"/>
      <c r="G26" s="143">
        <f t="shared" ca="1" si="9"/>
        <v>2015</v>
      </c>
      <c r="H26" s="144" t="str">
        <f t="shared" si="1"/>
        <v>E</v>
      </c>
      <c r="I26" s="144">
        <f t="shared" ca="1" si="2"/>
        <v>359</v>
      </c>
      <c r="J26" s="145" cm="1">
        <f t="array" aca="1" ref="J26" ca="1">_xlfn.IFS(AND(I26&gt;=0,I26&lt;=9),_xlfn.CONCAT(0,0,I26),AND(I26&gt;=10,I26&lt;=99),_xlfn.CONCAT(0,I26),I26&gt;99,I26)</f>
        <v>359</v>
      </c>
      <c r="K26" s="133"/>
      <c r="L26" s="146">
        <f t="shared" ca="1" si="3"/>
        <v>2001</v>
      </c>
      <c r="M26" s="146">
        <f t="shared" ca="1" si="4"/>
        <v>12</v>
      </c>
      <c r="N26" s="146">
        <f t="shared" ca="1" si="5"/>
        <v>12</v>
      </c>
      <c r="O26" s="146">
        <f t="shared" ca="1" si="6"/>
        <v>3</v>
      </c>
      <c r="P26" s="146" t="str">
        <f t="shared" ca="1" si="7"/>
        <v>03</v>
      </c>
      <c r="Q26" s="133"/>
      <c r="R26" s="133">
        <v>23</v>
      </c>
      <c r="S26" s="147" t="str">
        <f t="shared" ca="1" si="10"/>
        <v>2015E359</v>
      </c>
      <c r="T26" s="133" t="s">
        <v>67</v>
      </c>
      <c r="U26" s="133" t="s">
        <v>107</v>
      </c>
      <c r="V26" s="133" t="s">
        <v>114</v>
      </c>
      <c r="W26" s="147" t="s">
        <v>8</v>
      </c>
      <c r="X26" s="148" t="str">
        <f t="shared" ca="1" si="0"/>
        <v>20011203</v>
      </c>
      <c r="Y26" s="147" t="s">
        <v>145</v>
      </c>
      <c r="Z26" s="149" t="s">
        <v>10</v>
      </c>
      <c r="AB26" s="98" t="s">
        <v>27</v>
      </c>
      <c r="AC26" s="98" t="s">
        <v>23</v>
      </c>
      <c r="AD26" s="98" t="s">
        <v>165</v>
      </c>
      <c r="AE26" s="98" t="s">
        <v>28</v>
      </c>
      <c r="AF26" s="98" t="s">
        <v>31</v>
      </c>
      <c r="AG26" s="104" t="s">
        <v>32</v>
      </c>
      <c r="AH26" s="98" t="s">
        <v>33</v>
      </c>
      <c r="AJ26" s="98" t="str">
        <f t="shared" ca="1" si="8"/>
        <v>INSERT INTO ALUMNO VALUES('2015E359','LUZ MARIA','VAZQUEZ','AGUILAR','F',20011203,'T','E')</v>
      </c>
    </row>
    <row r="27" spans="1:36" x14ac:dyDescent="0.25">
      <c r="A27" s="221" t="s">
        <v>170</v>
      </c>
      <c r="B27" s="222"/>
      <c r="G27" s="143">
        <f t="shared" ca="1" si="9"/>
        <v>2017</v>
      </c>
      <c r="H27" s="144" t="str">
        <f t="shared" si="1"/>
        <v>A</v>
      </c>
      <c r="I27" s="144">
        <f t="shared" ca="1" si="2"/>
        <v>24</v>
      </c>
      <c r="J27" s="145" t="str" cm="1">
        <f t="array" aca="1" ref="J27" ca="1">_xlfn.IFS(AND(I27&gt;=0,I27&lt;=9),_xlfn.CONCAT(0,0,I27),AND(I27&gt;=10,I27&lt;=99),_xlfn.CONCAT(0,I27),I27&gt;99,I27)</f>
        <v>024</v>
      </c>
      <c r="K27" s="133"/>
      <c r="L27" s="146">
        <f t="shared" ca="1" si="3"/>
        <v>1999</v>
      </c>
      <c r="M27" s="146">
        <f t="shared" ca="1" si="4"/>
        <v>5</v>
      </c>
      <c r="N27" s="146" t="str">
        <f t="shared" ca="1" si="5"/>
        <v>05</v>
      </c>
      <c r="O27" s="146">
        <f t="shared" ca="1" si="6"/>
        <v>13</v>
      </c>
      <c r="P27" s="146">
        <f t="shared" ca="1" si="7"/>
        <v>13</v>
      </c>
      <c r="Q27" s="133"/>
      <c r="R27" s="133">
        <v>24</v>
      </c>
      <c r="S27" s="147" t="str">
        <f t="shared" ca="1" si="10"/>
        <v>2017A024</v>
      </c>
      <c r="T27" s="133" t="s">
        <v>68</v>
      </c>
      <c r="U27" s="133" t="s">
        <v>108</v>
      </c>
      <c r="V27" s="133" t="s">
        <v>115</v>
      </c>
      <c r="W27" s="147" t="s">
        <v>8</v>
      </c>
      <c r="X27" s="148" t="str">
        <f t="shared" ca="1" si="0"/>
        <v>19990513</v>
      </c>
      <c r="Y27" s="147" t="s">
        <v>145</v>
      </c>
      <c r="Z27" s="149" t="s">
        <v>6</v>
      </c>
      <c r="AB27" s="98" t="s">
        <v>27</v>
      </c>
      <c r="AC27" s="98" t="s">
        <v>23</v>
      </c>
      <c r="AD27" s="98" t="s">
        <v>165</v>
      </c>
      <c r="AE27" s="98" t="s">
        <v>28</v>
      </c>
      <c r="AF27" s="98" t="s">
        <v>31</v>
      </c>
      <c r="AG27" s="104" t="s">
        <v>32</v>
      </c>
      <c r="AH27" s="98" t="s">
        <v>33</v>
      </c>
      <c r="AJ27" s="98" t="str">
        <f t="shared" ca="1" si="8"/>
        <v>INSERT INTO ALUMNO VALUES('2017A024','LORENA','JIMENEZ','MENDOZA','F',19990513,'T','A')</v>
      </c>
    </row>
    <row r="28" spans="1:36" x14ac:dyDescent="0.25">
      <c r="A28" s="221" t="s">
        <v>171</v>
      </c>
      <c r="B28" s="222"/>
      <c r="G28" s="143">
        <f t="shared" ca="1" si="9"/>
        <v>2017</v>
      </c>
      <c r="H28" s="144" t="str">
        <f t="shared" si="1"/>
        <v>G</v>
      </c>
      <c r="I28" s="144">
        <f t="shared" ca="1" si="2"/>
        <v>768</v>
      </c>
      <c r="J28" s="145" cm="1">
        <f t="array" aca="1" ref="J28" ca="1">_xlfn.IFS(AND(I28&gt;=0,I28&lt;=9),_xlfn.CONCAT(0,0,I28),AND(I28&gt;=10,I28&lt;=99),_xlfn.CONCAT(0,I28),I28&gt;99,I28)</f>
        <v>768</v>
      </c>
      <c r="K28" s="133"/>
      <c r="L28" s="146">
        <f t="shared" ca="1" si="3"/>
        <v>1990</v>
      </c>
      <c r="M28" s="146">
        <f t="shared" ca="1" si="4"/>
        <v>5</v>
      </c>
      <c r="N28" s="146" t="str">
        <f t="shared" ca="1" si="5"/>
        <v>05</v>
      </c>
      <c r="O28" s="146">
        <f t="shared" ca="1" si="6"/>
        <v>30</v>
      </c>
      <c r="P28" s="146">
        <f t="shared" ca="1" si="7"/>
        <v>30</v>
      </c>
      <c r="Q28" s="133"/>
      <c r="R28" s="133">
        <v>25</v>
      </c>
      <c r="S28" s="147" t="str">
        <f t="shared" ca="1" si="10"/>
        <v>2017G768</v>
      </c>
      <c r="T28" s="133" t="s">
        <v>69</v>
      </c>
      <c r="U28" s="133" t="s">
        <v>109</v>
      </c>
      <c r="V28" s="133" t="s">
        <v>116</v>
      </c>
      <c r="W28" s="147" t="s">
        <v>142</v>
      </c>
      <c r="X28" s="148" t="str">
        <f t="shared" ca="1" si="0"/>
        <v>19900530</v>
      </c>
      <c r="Y28" s="147" t="s">
        <v>10</v>
      </c>
      <c r="Z28" s="149" t="s">
        <v>4</v>
      </c>
      <c r="AB28" s="98" t="s">
        <v>27</v>
      </c>
      <c r="AC28" s="98" t="s">
        <v>23</v>
      </c>
      <c r="AD28" s="98" t="s">
        <v>165</v>
      </c>
      <c r="AE28" s="98" t="s">
        <v>28</v>
      </c>
      <c r="AF28" s="98" t="s">
        <v>31</v>
      </c>
      <c r="AG28" s="104" t="s">
        <v>32</v>
      </c>
      <c r="AH28" s="98" t="s">
        <v>33</v>
      </c>
      <c r="AJ28" s="98" t="str">
        <f t="shared" ca="1" si="8"/>
        <v>INSERT INTO ALUMNO VALUES('2017G768','CARLOS','REYES','CASTILLO','M',19900530,'E','G')</v>
      </c>
    </row>
    <row r="29" spans="1:36" x14ac:dyDescent="0.25">
      <c r="A29" s="223" t="s">
        <v>172</v>
      </c>
      <c r="B29" s="224"/>
      <c r="G29" s="143">
        <f t="shared" ca="1" si="9"/>
        <v>2018</v>
      </c>
      <c r="H29" s="144" t="str">
        <f t="shared" si="1"/>
        <v>F</v>
      </c>
      <c r="I29" s="144">
        <f t="shared" ca="1" si="2"/>
        <v>984</v>
      </c>
      <c r="J29" s="145" cm="1">
        <f t="array" aca="1" ref="J29" ca="1">_xlfn.IFS(AND(I29&gt;=0,I29&lt;=9),_xlfn.CONCAT(0,0,I29),AND(I29&gt;=10,I29&lt;=99),_xlfn.CONCAT(0,I29),I29&gt;99,I29)</f>
        <v>984</v>
      </c>
      <c r="K29" s="133"/>
      <c r="L29" s="146">
        <f t="shared" ca="1" si="3"/>
        <v>2003</v>
      </c>
      <c r="M29" s="146">
        <f t="shared" ca="1" si="4"/>
        <v>1</v>
      </c>
      <c r="N29" s="146" t="str">
        <f t="shared" ca="1" si="5"/>
        <v>01</v>
      </c>
      <c r="O29" s="146">
        <f t="shared" ca="1" si="6"/>
        <v>18</v>
      </c>
      <c r="P29" s="146">
        <f t="shared" ca="1" si="7"/>
        <v>18</v>
      </c>
      <c r="Q29" s="133"/>
      <c r="R29" s="133">
        <v>26</v>
      </c>
      <c r="S29" s="147" t="str">
        <f t="shared" ca="1" si="10"/>
        <v>2018F984</v>
      </c>
      <c r="T29" s="133" t="s">
        <v>70</v>
      </c>
      <c r="U29" s="133" t="s">
        <v>110</v>
      </c>
      <c r="V29" s="133" t="s">
        <v>94</v>
      </c>
      <c r="W29" s="147" t="s">
        <v>142</v>
      </c>
      <c r="X29" s="148" t="str">
        <f t="shared" ca="1" si="0"/>
        <v>20030118</v>
      </c>
      <c r="Y29" s="147" t="s">
        <v>10</v>
      </c>
      <c r="Z29" s="149" t="s">
        <v>8</v>
      </c>
      <c r="AB29" s="98" t="s">
        <v>27</v>
      </c>
      <c r="AC29" s="98" t="s">
        <v>23</v>
      </c>
      <c r="AD29" s="98" t="s">
        <v>165</v>
      </c>
      <c r="AE29" s="98" t="s">
        <v>28</v>
      </c>
      <c r="AF29" s="98" t="s">
        <v>31</v>
      </c>
      <c r="AG29" s="104" t="s">
        <v>32</v>
      </c>
      <c r="AH29" s="98" t="s">
        <v>33</v>
      </c>
      <c r="AJ29" s="98" t="str">
        <f t="shared" ca="1" si="8"/>
        <v>INSERT INTO ALUMNO VALUES('2018F984','ROBERTO','DIAZ','HERNANDEZ','M',20030118,'E','F')</v>
      </c>
    </row>
    <row r="30" spans="1:36" x14ac:dyDescent="0.25">
      <c r="G30" s="143">
        <f t="shared" ca="1" si="9"/>
        <v>2019</v>
      </c>
      <c r="H30" s="144" t="str">
        <f t="shared" si="1"/>
        <v>F</v>
      </c>
      <c r="I30" s="144">
        <f t="shared" ca="1" si="2"/>
        <v>445</v>
      </c>
      <c r="J30" s="145" cm="1">
        <f t="array" aca="1" ref="J30" ca="1">_xlfn.IFS(AND(I30&gt;=0,I30&lt;=9),_xlfn.CONCAT(0,0,I30),AND(I30&gt;=10,I30&lt;=99),_xlfn.CONCAT(0,I30),I30&gt;99,I30)</f>
        <v>445</v>
      </c>
      <c r="K30" s="133"/>
      <c r="L30" s="146">
        <f t="shared" ca="1" si="3"/>
        <v>2001</v>
      </c>
      <c r="M30" s="146">
        <f t="shared" ca="1" si="4"/>
        <v>4</v>
      </c>
      <c r="N30" s="146" t="str">
        <f t="shared" ca="1" si="5"/>
        <v>04</v>
      </c>
      <c r="O30" s="146">
        <f t="shared" ca="1" si="6"/>
        <v>1</v>
      </c>
      <c r="P30" s="146" t="str">
        <f t="shared" ca="1" si="7"/>
        <v>01</v>
      </c>
      <c r="Q30" s="133"/>
      <c r="R30" s="133">
        <v>27</v>
      </c>
      <c r="S30" s="147" t="str">
        <f t="shared" ca="1" si="10"/>
        <v>2019F445</v>
      </c>
      <c r="T30" s="133" t="s">
        <v>47</v>
      </c>
      <c r="U30" s="133" t="s">
        <v>111</v>
      </c>
      <c r="V30" s="133" t="s">
        <v>95</v>
      </c>
      <c r="W30" s="147" t="s">
        <v>142</v>
      </c>
      <c r="X30" s="148" t="str">
        <f t="shared" ca="1" si="0"/>
        <v>20010401</v>
      </c>
      <c r="Y30" s="147" t="s">
        <v>10</v>
      </c>
      <c r="Z30" s="149" t="s">
        <v>8</v>
      </c>
      <c r="AB30" s="98" t="s">
        <v>27</v>
      </c>
      <c r="AC30" s="98" t="s">
        <v>23</v>
      </c>
      <c r="AD30" s="98" t="s">
        <v>165</v>
      </c>
      <c r="AE30" s="98" t="s">
        <v>28</v>
      </c>
      <c r="AF30" s="98" t="s">
        <v>31</v>
      </c>
      <c r="AG30" s="104" t="s">
        <v>32</v>
      </c>
      <c r="AH30" s="98" t="s">
        <v>33</v>
      </c>
      <c r="AJ30" s="98" t="str">
        <f t="shared" ca="1" si="8"/>
        <v>INSERT INTO ALUMNO VALUES('2019F445','JUAN CARLOS','TORRES','GARCIA','M',20010401,'E','F')</v>
      </c>
    </row>
    <row r="31" spans="1:36" x14ac:dyDescent="0.25">
      <c r="G31" s="143">
        <f t="shared" ca="1" si="9"/>
        <v>2019</v>
      </c>
      <c r="H31" s="144" t="str">
        <f t="shared" si="1"/>
        <v>E</v>
      </c>
      <c r="I31" s="144">
        <f t="shared" ca="1" si="2"/>
        <v>830</v>
      </c>
      <c r="J31" s="145" cm="1">
        <f t="array" aca="1" ref="J31" ca="1">_xlfn.IFS(AND(I31&gt;=0,I31&lt;=9),_xlfn.CONCAT(0,0,I31),AND(I31&gt;=10,I31&lt;=99),_xlfn.CONCAT(0,I31),I31&gt;99,I31)</f>
        <v>830</v>
      </c>
      <c r="K31" s="133"/>
      <c r="L31" s="146">
        <f t="shared" ca="1" si="3"/>
        <v>1992</v>
      </c>
      <c r="M31" s="146">
        <f t="shared" ca="1" si="4"/>
        <v>5</v>
      </c>
      <c r="N31" s="146" t="str">
        <f t="shared" ca="1" si="5"/>
        <v>05</v>
      </c>
      <c r="O31" s="146">
        <f t="shared" ca="1" si="6"/>
        <v>17</v>
      </c>
      <c r="P31" s="146">
        <f t="shared" ca="1" si="7"/>
        <v>17</v>
      </c>
      <c r="Q31" s="133"/>
      <c r="R31" s="133">
        <v>28</v>
      </c>
      <c r="S31" s="147" t="str">
        <f t="shared" ca="1" si="10"/>
        <v>2019E830</v>
      </c>
      <c r="T31" s="133" t="s">
        <v>71</v>
      </c>
      <c r="U31" s="133" t="s">
        <v>112</v>
      </c>
      <c r="V31" s="133" t="s">
        <v>96</v>
      </c>
      <c r="W31" s="147" t="s">
        <v>142</v>
      </c>
      <c r="X31" s="148" t="str">
        <f t="shared" ca="1" si="0"/>
        <v>19920517</v>
      </c>
      <c r="Y31" s="147" t="s">
        <v>6</v>
      </c>
      <c r="Z31" s="149" t="s">
        <v>10</v>
      </c>
      <c r="AB31" s="98" t="s">
        <v>27</v>
      </c>
      <c r="AC31" s="98" t="s">
        <v>23</v>
      </c>
      <c r="AD31" s="98" t="s">
        <v>165</v>
      </c>
      <c r="AE31" s="98" t="s">
        <v>28</v>
      </c>
      <c r="AF31" s="98" t="s">
        <v>31</v>
      </c>
      <c r="AG31" s="104" t="s">
        <v>32</v>
      </c>
      <c r="AH31" s="98" t="s">
        <v>33</v>
      </c>
      <c r="AJ31" s="98" t="str">
        <f t="shared" ca="1" si="8"/>
        <v>INSERT INTO ALUMNO VALUES('2019E830','JAVIER','GUTIERREZ','MARTINEZ','M',19920517,'A','E')</v>
      </c>
    </row>
    <row r="32" spans="1:36" x14ac:dyDescent="0.25">
      <c r="G32" s="143">
        <f t="shared" ca="1" si="9"/>
        <v>2021</v>
      </c>
      <c r="H32" s="144" t="str">
        <f t="shared" si="1"/>
        <v>E</v>
      </c>
      <c r="I32" s="144">
        <f t="shared" ca="1" si="2"/>
        <v>216</v>
      </c>
      <c r="J32" s="145" cm="1">
        <f t="array" aca="1" ref="J32" ca="1">_xlfn.IFS(AND(I32&gt;=0,I32&lt;=9),_xlfn.CONCAT(0,0,I32),AND(I32&gt;=10,I32&lt;=99),_xlfn.CONCAT(0,I32),I32&gt;99,I32)</f>
        <v>216</v>
      </c>
      <c r="K32" s="133"/>
      <c r="L32" s="146">
        <f t="shared" ca="1" si="3"/>
        <v>1997</v>
      </c>
      <c r="M32" s="146">
        <f t="shared" ca="1" si="4"/>
        <v>3</v>
      </c>
      <c r="N32" s="146" t="str">
        <f t="shared" ca="1" si="5"/>
        <v>03</v>
      </c>
      <c r="O32" s="146">
        <f t="shared" ca="1" si="6"/>
        <v>17</v>
      </c>
      <c r="P32" s="146">
        <f t="shared" ca="1" si="7"/>
        <v>17</v>
      </c>
      <c r="Q32" s="133"/>
      <c r="R32" s="133">
        <v>29</v>
      </c>
      <c r="S32" s="147" t="str">
        <f t="shared" ca="1" si="10"/>
        <v>2021E216</v>
      </c>
      <c r="T32" s="133" t="s">
        <v>72</v>
      </c>
      <c r="U32" s="133" t="s">
        <v>113</v>
      </c>
      <c r="V32" s="133" t="s">
        <v>97</v>
      </c>
      <c r="W32" s="147" t="s">
        <v>142</v>
      </c>
      <c r="X32" s="148" t="str">
        <f t="shared" ca="1" si="0"/>
        <v>19970317</v>
      </c>
      <c r="Y32" s="147" t="s">
        <v>6</v>
      </c>
      <c r="Z32" s="149" t="s">
        <v>10</v>
      </c>
      <c r="AB32" s="98" t="s">
        <v>27</v>
      </c>
      <c r="AC32" s="98" t="s">
        <v>23</v>
      </c>
      <c r="AD32" s="98" t="s">
        <v>165</v>
      </c>
      <c r="AE32" s="98" t="s">
        <v>28</v>
      </c>
      <c r="AF32" s="98" t="s">
        <v>31</v>
      </c>
      <c r="AG32" s="104" t="s">
        <v>32</v>
      </c>
      <c r="AH32" s="98" t="s">
        <v>33</v>
      </c>
      <c r="AJ32" s="98" t="str">
        <f t="shared" ca="1" si="8"/>
        <v>INSERT INTO ALUMNO VALUES('2021E216','JOSE','RUIZ','LOPEZ','M',19970317,'A','E')</v>
      </c>
    </row>
    <row r="33" spans="7:36" x14ac:dyDescent="0.25">
      <c r="G33" s="143">
        <f t="shared" ca="1" si="9"/>
        <v>2021</v>
      </c>
      <c r="H33" s="144" t="str">
        <f t="shared" si="1"/>
        <v>E</v>
      </c>
      <c r="I33" s="144">
        <f t="shared" ca="1" si="2"/>
        <v>984</v>
      </c>
      <c r="J33" s="145" cm="1">
        <f t="array" aca="1" ref="J33" ca="1">_xlfn.IFS(AND(I33&gt;=0,I33&lt;=9),_xlfn.CONCAT(0,0,I33),AND(I33&gt;=10,I33&lt;=99),_xlfn.CONCAT(0,I33),I33&gt;99,I33)</f>
        <v>984</v>
      </c>
      <c r="K33" s="133"/>
      <c r="L33" s="146">
        <f t="shared" ca="1" si="3"/>
        <v>1991</v>
      </c>
      <c r="M33" s="146">
        <f t="shared" ca="1" si="4"/>
        <v>10</v>
      </c>
      <c r="N33" s="146">
        <f t="shared" ca="1" si="5"/>
        <v>10</v>
      </c>
      <c r="O33" s="146">
        <f t="shared" ca="1" si="6"/>
        <v>16</v>
      </c>
      <c r="P33" s="146">
        <f t="shared" ca="1" si="7"/>
        <v>16</v>
      </c>
      <c r="Q33" s="133"/>
      <c r="R33" s="133">
        <v>30</v>
      </c>
      <c r="S33" s="147" t="str">
        <f t="shared" ca="1" si="10"/>
        <v>2021E984</v>
      </c>
      <c r="T33" s="133" t="s">
        <v>73</v>
      </c>
      <c r="U33" s="133" t="s">
        <v>114</v>
      </c>
      <c r="V33" s="133" t="s">
        <v>98</v>
      </c>
      <c r="W33" s="147" t="s">
        <v>142</v>
      </c>
      <c r="X33" s="148" t="str">
        <f t="shared" ca="1" si="0"/>
        <v>19911016</v>
      </c>
      <c r="Y33" s="147" t="s">
        <v>6</v>
      </c>
      <c r="Z33" s="149" t="s">
        <v>10</v>
      </c>
      <c r="AB33" s="98" t="s">
        <v>27</v>
      </c>
      <c r="AC33" s="98" t="s">
        <v>23</v>
      </c>
      <c r="AD33" s="98" t="s">
        <v>165</v>
      </c>
      <c r="AE33" s="98" t="s">
        <v>28</v>
      </c>
      <c r="AF33" s="98" t="s">
        <v>31</v>
      </c>
      <c r="AG33" s="104" t="s">
        <v>32</v>
      </c>
      <c r="AH33" s="98" t="s">
        <v>33</v>
      </c>
      <c r="AJ33" s="98" t="str">
        <f t="shared" ca="1" si="8"/>
        <v>INSERT INTO ALUMNO VALUES('2021E984','FERNANDO','AGUILAR','GONZALEZ','M',19911016,'A','E')</v>
      </c>
    </row>
    <row r="34" spans="7:36" x14ac:dyDescent="0.25">
      <c r="G34" s="143">
        <f t="shared" ca="1" si="9"/>
        <v>2021</v>
      </c>
      <c r="H34" s="144" t="str">
        <f t="shared" si="1"/>
        <v>A</v>
      </c>
      <c r="I34" s="144">
        <f t="shared" ca="1" si="2"/>
        <v>3</v>
      </c>
      <c r="J34" s="145" t="str" cm="1">
        <f t="array" aca="1" ref="J34" ca="1">_xlfn.IFS(AND(I34&gt;=0,I34&lt;=9),_xlfn.CONCAT(0,0,I34),AND(I34&gt;=10,I34&lt;=99),_xlfn.CONCAT(0,I34),I34&gt;99,I34)</f>
        <v>003</v>
      </c>
      <c r="K34" s="133"/>
      <c r="L34" s="146">
        <f t="shared" ca="1" si="3"/>
        <v>1997</v>
      </c>
      <c r="M34" s="146">
        <f t="shared" ca="1" si="4"/>
        <v>5</v>
      </c>
      <c r="N34" s="146" t="str">
        <f t="shared" ca="1" si="5"/>
        <v>05</v>
      </c>
      <c r="O34" s="146">
        <f t="shared" ca="1" si="6"/>
        <v>14</v>
      </c>
      <c r="P34" s="146">
        <f t="shared" ca="1" si="7"/>
        <v>14</v>
      </c>
      <c r="Q34" s="133"/>
      <c r="R34" s="133">
        <v>31</v>
      </c>
      <c r="S34" s="147" t="str">
        <f t="shared" ca="1" si="10"/>
        <v>2021A003</v>
      </c>
      <c r="T34" s="133" t="s">
        <v>74</v>
      </c>
      <c r="U34" s="133" t="s">
        <v>115</v>
      </c>
      <c r="V34" s="133" t="s">
        <v>99</v>
      </c>
      <c r="W34" s="147" t="s">
        <v>142</v>
      </c>
      <c r="X34" s="148" t="str">
        <f t="shared" ca="1" si="0"/>
        <v>19970514</v>
      </c>
      <c r="Y34" s="147" t="s">
        <v>6</v>
      </c>
      <c r="Z34" s="149" t="s">
        <v>6</v>
      </c>
      <c r="AB34" s="98" t="s">
        <v>27</v>
      </c>
      <c r="AC34" s="98" t="s">
        <v>23</v>
      </c>
      <c r="AD34" s="98" t="s">
        <v>165</v>
      </c>
      <c r="AE34" s="98" t="s">
        <v>28</v>
      </c>
      <c r="AF34" s="98" t="s">
        <v>31</v>
      </c>
      <c r="AG34" s="104" t="s">
        <v>32</v>
      </c>
      <c r="AH34" s="98" t="s">
        <v>33</v>
      </c>
      <c r="AJ34" s="98" t="str">
        <f t="shared" ca="1" si="8"/>
        <v>INSERT INTO ALUMNO VALUES('2021A003','FRANCISCO JAVIER','MENDOZA','RODRIGUEZ','M',19970514,'A','A')</v>
      </c>
    </row>
    <row r="35" spans="7:36" x14ac:dyDescent="0.25">
      <c r="G35" s="143">
        <f t="shared" ca="1" si="9"/>
        <v>2018</v>
      </c>
      <c r="H35" s="144" t="str">
        <f t="shared" si="1"/>
        <v>F</v>
      </c>
      <c r="I35" s="144">
        <f t="shared" ca="1" si="2"/>
        <v>666</v>
      </c>
      <c r="J35" s="145" cm="1">
        <f t="array" aca="1" ref="J35" ca="1">_xlfn.IFS(AND(I35&gt;=0,I35&lt;=9),_xlfn.CONCAT(0,0,I35),AND(I35&gt;=10,I35&lt;=99),_xlfn.CONCAT(0,I35),I35&gt;99,I35)</f>
        <v>666</v>
      </c>
      <c r="K35" s="133"/>
      <c r="L35" s="146">
        <f t="shared" ca="1" si="3"/>
        <v>2003</v>
      </c>
      <c r="M35" s="146">
        <f t="shared" ca="1" si="4"/>
        <v>2</v>
      </c>
      <c r="N35" s="146" t="str">
        <f t="shared" ca="1" si="5"/>
        <v>02</v>
      </c>
      <c r="O35" s="146">
        <f t="shared" ca="1" si="6"/>
        <v>20</v>
      </c>
      <c r="P35" s="146">
        <f t="shared" ca="1" si="7"/>
        <v>20</v>
      </c>
      <c r="Q35" s="133"/>
      <c r="R35" s="133">
        <v>32</v>
      </c>
      <c r="S35" s="147" t="str">
        <f t="shared" ca="1" si="10"/>
        <v>2018F666</v>
      </c>
      <c r="T35" s="133" t="s">
        <v>75</v>
      </c>
      <c r="U35" s="133" t="s">
        <v>116</v>
      </c>
      <c r="V35" s="133" t="s">
        <v>100</v>
      </c>
      <c r="W35" s="147" t="s">
        <v>142</v>
      </c>
      <c r="X35" s="148" t="str">
        <f t="shared" ca="1" si="0"/>
        <v>20030220</v>
      </c>
      <c r="Y35" s="147" t="s">
        <v>6</v>
      </c>
      <c r="Z35" s="149" t="s">
        <v>8</v>
      </c>
      <c r="AB35" s="98" t="s">
        <v>27</v>
      </c>
      <c r="AC35" s="98" t="s">
        <v>23</v>
      </c>
      <c r="AD35" s="98" t="s">
        <v>165</v>
      </c>
      <c r="AE35" s="98" t="s">
        <v>28</v>
      </c>
      <c r="AF35" s="98" t="s">
        <v>31</v>
      </c>
      <c r="AG35" s="104" t="s">
        <v>32</v>
      </c>
      <c r="AH35" s="98" t="s">
        <v>33</v>
      </c>
      <c r="AJ35" s="98" t="str">
        <f t="shared" ca="1" si="8"/>
        <v>INSERT INTO ALUMNO VALUES('2018F666','ARTURO','CASTILLO','PEREZ','M',20030220,'A','F')</v>
      </c>
    </row>
    <row r="36" spans="7:36" x14ac:dyDescent="0.25">
      <c r="G36" s="143">
        <f t="shared" ca="1" si="9"/>
        <v>2021</v>
      </c>
      <c r="H36" s="144" t="str">
        <f t="shared" si="1"/>
        <v>G</v>
      </c>
      <c r="I36" s="144">
        <f t="shared" ca="1" si="2"/>
        <v>920</v>
      </c>
      <c r="J36" s="145" cm="1">
        <f t="array" aca="1" ref="J36" ca="1">_xlfn.IFS(AND(I36&gt;=0,I36&lt;=9),_xlfn.CONCAT(0,0,I36),AND(I36&gt;=10,I36&lt;=99),_xlfn.CONCAT(0,I36),I36&gt;99,I36)</f>
        <v>920</v>
      </c>
      <c r="K36" s="133"/>
      <c r="L36" s="146">
        <f t="shared" ca="1" si="3"/>
        <v>1995</v>
      </c>
      <c r="M36" s="146">
        <f t="shared" ca="1" si="4"/>
        <v>7</v>
      </c>
      <c r="N36" s="146" t="str">
        <f t="shared" ca="1" si="5"/>
        <v>07</v>
      </c>
      <c r="O36" s="146">
        <f t="shared" ca="1" si="6"/>
        <v>15</v>
      </c>
      <c r="P36" s="146">
        <f t="shared" ca="1" si="7"/>
        <v>15</v>
      </c>
      <c r="Q36" s="133"/>
      <c r="R36" s="133">
        <v>33</v>
      </c>
      <c r="S36" s="147" t="str">
        <f t="shared" ca="1" si="10"/>
        <v>2021G920</v>
      </c>
      <c r="T36" s="133" t="s">
        <v>76</v>
      </c>
      <c r="U36" s="133" t="s">
        <v>99</v>
      </c>
      <c r="V36" s="133" t="s">
        <v>101</v>
      </c>
      <c r="W36" s="147" t="s">
        <v>142</v>
      </c>
      <c r="X36" s="148" t="str">
        <f t="shared" ref="X36:X52" ca="1" si="11">_xlfn.CONCAT(L36,N36,P36)</f>
        <v>19950715</v>
      </c>
      <c r="Y36" s="147" t="s">
        <v>146</v>
      </c>
      <c r="Z36" s="149" t="s">
        <v>4</v>
      </c>
      <c r="AB36" s="98" t="s">
        <v>27</v>
      </c>
      <c r="AC36" s="98" t="s">
        <v>23</v>
      </c>
      <c r="AD36" s="98" t="s">
        <v>165</v>
      </c>
      <c r="AE36" s="98" t="s">
        <v>28</v>
      </c>
      <c r="AF36" s="98" t="s">
        <v>31</v>
      </c>
      <c r="AG36" s="104" t="s">
        <v>32</v>
      </c>
      <c r="AH36" s="98" t="s">
        <v>33</v>
      </c>
      <c r="AJ36" s="98" t="str">
        <f t="shared" ca="1" si="8"/>
        <v>INSERT INTO ALUMNO VALUES('2021G920','MANUEL','RODRIGUEZ','SANCHEZ','M',19950715,'B','G')</v>
      </c>
    </row>
    <row r="37" spans="7:36" x14ac:dyDescent="0.25">
      <c r="G37" s="143">
        <f t="shared" ca="1" si="9"/>
        <v>2019</v>
      </c>
      <c r="H37" s="144" t="str">
        <f t="shared" si="1"/>
        <v>E</v>
      </c>
      <c r="I37" s="144">
        <f t="shared" ca="1" si="2"/>
        <v>110</v>
      </c>
      <c r="J37" s="145" cm="1">
        <f t="array" aca="1" ref="J37" ca="1">_xlfn.IFS(AND(I37&gt;=0,I37&lt;=9),_xlfn.CONCAT(0,0,I37),AND(I37&gt;=10,I37&lt;=99),_xlfn.CONCAT(0,I37),I37&gt;99,I37)</f>
        <v>110</v>
      </c>
      <c r="K37" s="133"/>
      <c r="L37" s="146">
        <f t="shared" ca="1" si="3"/>
        <v>1998</v>
      </c>
      <c r="M37" s="146">
        <f t="shared" ca="1" si="4"/>
        <v>6</v>
      </c>
      <c r="N37" s="146" t="str">
        <f t="shared" ca="1" si="5"/>
        <v>06</v>
      </c>
      <c r="O37" s="146">
        <f t="shared" ca="1" si="6"/>
        <v>9</v>
      </c>
      <c r="P37" s="146" t="str">
        <f t="shared" ca="1" si="7"/>
        <v>09</v>
      </c>
      <c r="Q37" s="133"/>
      <c r="R37" s="133">
        <v>34</v>
      </c>
      <c r="S37" s="147" t="str">
        <f t="shared" ca="1" si="10"/>
        <v>2019E110</v>
      </c>
      <c r="T37" s="133" t="s">
        <v>77</v>
      </c>
      <c r="U37" s="133" t="s">
        <v>100</v>
      </c>
      <c r="V37" s="133" t="s">
        <v>102</v>
      </c>
      <c r="W37" s="147" t="s">
        <v>142</v>
      </c>
      <c r="X37" s="148" t="str">
        <f t="shared" ca="1" si="11"/>
        <v>19980609</v>
      </c>
      <c r="Y37" s="147" t="s">
        <v>145</v>
      </c>
      <c r="Z37" s="149" t="s">
        <v>10</v>
      </c>
      <c r="AB37" s="98" t="s">
        <v>27</v>
      </c>
      <c r="AC37" s="98" t="s">
        <v>23</v>
      </c>
      <c r="AD37" s="98" t="s">
        <v>165</v>
      </c>
      <c r="AE37" s="98" t="s">
        <v>28</v>
      </c>
      <c r="AF37" s="98" t="s">
        <v>31</v>
      </c>
      <c r="AG37" s="104" t="s">
        <v>32</v>
      </c>
      <c r="AH37" s="98" t="s">
        <v>33</v>
      </c>
      <c r="AJ37" s="98" t="str">
        <f t="shared" ca="1" si="8"/>
        <v>INSERT INTO ALUMNO VALUES('2019E110','RAUL','PEREZ','RAMIREZ','M',19980609,'T','E')</v>
      </c>
    </row>
    <row r="38" spans="7:36" x14ac:dyDescent="0.25">
      <c r="G38" s="143">
        <f t="shared" ca="1" si="9"/>
        <v>2021</v>
      </c>
      <c r="H38" s="144" t="str">
        <f t="shared" si="1"/>
        <v>E</v>
      </c>
      <c r="I38" s="144">
        <f t="shared" ca="1" si="2"/>
        <v>416</v>
      </c>
      <c r="J38" s="145" cm="1">
        <f t="array" aca="1" ref="J38" ca="1">_xlfn.IFS(AND(I38&gt;=0,I38&lt;=9),_xlfn.CONCAT(0,0,I38),AND(I38&gt;=10,I38&lt;=99),_xlfn.CONCAT(0,I38),I38&gt;99,I38)</f>
        <v>416</v>
      </c>
      <c r="K38" s="133"/>
      <c r="L38" s="146">
        <f t="shared" ca="1" si="3"/>
        <v>1992</v>
      </c>
      <c r="M38" s="146">
        <f t="shared" ca="1" si="4"/>
        <v>3</v>
      </c>
      <c r="N38" s="146" t="str">
        <f t="shared" ca="1" si="5"/>
        <v>03</v>
      </c>
      <c r="O38" s="146">
        <f t="shared" ca="1" si="6"/>
        <v>5</v>
      </c>
      <c r="P38" s="146" t="str">
        <f t="shared" ca="1" si="7"/>
        <v>05</v>
      </c>
      <c r="Q38" s="133"/>
      <c r="R38" s="133">
        <v>35</v>
      </c>
      <c r="S38" s="147" t="str">
        <f t="shared" ca="1" si="10"/>
        <v>2021E416</v>
      </c>
      <c r="T38" s="133" t="s">
        <v>78</v>
      </c>
      <c r="U38" s="133" t="s">
        <v>101</v>
      </c>
      <c r="V38" s="133" t="s">
        <v>136</v>
      </c>
      <c r="W38" s="147" t="s">
        <v>142</v>
      </c>
      <c r="X38" s="148" t="str">
        <f t="shared" ca="1" si="11"/>
        <v>19920305</v>
      </c>
      <c r="Y38" s="147" t="s">
        <v>145</v>
      </c>
      <c r="Z38" s="149" t="s">
        <v>10</v>
      </c>
      <c r="AB38" s="98" t="s">
        <v>27</v>
      </c>
      <c r="AC38" s="98" t="s">
        <v>23</v>
      </c>
      <c r="AD38" s="98" t="s">
        <v>165</v>
      </c>
      <c r="AE38" s="98" t="s">
        <v>28</v>
      </c>
      <c r="AF38" s="98" t="s">
        <v>31</v>
      </c>
      <c r="AG38" s="104" t="s">
        <v>32</v>
      </c>
      <c r="AH38" s="98" t="s">
        <v>33</v>
      </c>
      <c r="AJ38" s="98" t="str">
        <f t="shared" ca="1" si="8"/>
        <v>INSERT INTO ALUMNO VALUES('2021E416','RICARDO','SANCHEZ','CISNEROS','M',19920305,'T','E')</v>
      </c>
    </row>
    <row r="39" spans="7:36" x14ac:dyDescent="0.25">
      <c r="G39" s="143">
        <f t="shared" ca="1" si="9"/>
        <v>2017</v>
      </c>
      <c r="H39" s="144" t="str">
        <f t="shared" si="1"/>
        <v>F</v>
      </c>
      <c r="I39" s="144">
        <f t="shared" ca="1" si="2"/>
        <v>915</v>
      </c>
      <c r="J39" s="145" cm="1">
        <f t="array" aca="1" ref="J39" ca="1">_xlfn.IFS(AND(I39&gt;=0,I39&lt;=9),_xlfn.CONCAT(0,0,I39),AND(I39&gt;=10,I39&lt;=99),_xlfn.CONCAT(0,I39),I39&gt;99,I39)</f>
        <v>915</v>
      </c>
      <c r="K39" s="133"/>
      <c r="L39" s="146">
        <f t="shared" ca="1" si="3"/>
        <v>1999</v>
      </c>
      <c r="M39" s="146">
        <f t="shared" ca="1" si="4"/>
        <v>6</v>
      </c>
      <c r="N39" s="146" t="str">
        <f t="shared" ca="1" si="5"/>
        <v>06</v>
      </c>
      <c r="O39" s="146">
        <f t="shared" ca="1" si="6"/>
        <v>30</v>
      </c>
      <c r="P39" s="146">
        <f t="shared" ca="1" si="7"/>
        <v>30</v>
      </c>
      <c r="Q39" s="133"/>
      <c r="R39" s="133">
        <v>36</v>
      </c>
      <c r="S39" s="147" t="str">
        <f t="shared" ca="1" si="10"/>
        <v>2017F915</v>
      </c>
      <c r="T39" s="133" t="s">
        <v>79</v>
      </c>
      <c r="U39" s="133" t="s">
        <v>102</v>
      </c>
      <c r="V39" s="133" t="s">
        <v>137</v>
      </c>
      <c r="W39" s="147" t="s">
        <v>142</v>
      </c>
      <c r="X39" s="148" t="str">
        <f t="shared" ca="1" si="11"/>
        <v>19990630</v>
      </c>
      <c r="Y39" s="147" t="s">
        <v>146</v>
      </c>
      <c r="Z39" s="149" t="s">
        <v>8</v>
      </c>
      <c r="AB39" s="98" t="s">
        <v>27</v>
      </c>
      <c r="AC39" s="98" t="s">
        <v>23</v>
      </c>
      <c r="AD39" s="98" t="s">
        <v>165</v>
      </c>
      <c r="AE39" s="98" t="s">
        <v>28</v>
      </c>
      <c r="AF39" s="98" t="s">
        <v>31</v>
      </c>
      <c r="AG39" s="104" t="s">
        <v>32</v>
      </c>
      <c r="AH39" s="98" t="s">
        <v>33</v>
      </c>
      <c r="AJ39" s="98" t="str">
        <f t="shared" ca="1" si="8"/>
        <v>INSERT INTO ALUMNO VALUES('2017F915','RAFAEL','RAMIREZ','RIVAS','M',19990630,'B','F')</v>
      </c>
    </row>
    <row r="40" spans="7:36" x14ac:dyDescent="0.25">
      <c r="G40" s="143">
        <f t="shared" ca="1" si="9"/>
        <v>2011</v>
      </c>
      <c r="H40" s="144" t="str">
        <f t="shared" si="1"/>
        <v>F</v>
      </c>
      <c r="I40" s="144">
        <f t="shared" ca="1" si="2"/>
        <v>193</v>
      </c>
      <c r="J40" s="145" cm="1">
        <f t="array" aca="1" ref="J40" ca="1">_xlfn.IFS(AND(I40&gt;=0,I40&lt;=9),_xlfn.CONCAT(0,0,I40),AND(I40&gt;=10,I40&lt;=99),_xlfn.CONCAT(0,I40),I40&gt;99,I40)</f>
        <v>193</v>
      </c>
      <c r="K40" s="133"/>
      <c r="L40" s="146">
        <f t="shared" ca="1" si="3"/>
        <v>1990</v>
      </c>
      <c r="M40" s="146">
        <f t="shared" ca="1" si="4"/>
        <v>11</v>
      </c>
      <c r="N40" s="146">
        <f t="shared" ca="1" si="5"/>
        <v>11</v>
      </c>
      <c r="O40" s="146">
        <f t="shared" ca="1" si="6"/>
        <v>10</v>
      </c>
      <c r="P40" s="146">
        <f t="shared" ca="1" si="7"/>
        <v>10</v>
      </c>
      <c r="Q40" s="133"/>
      <c r="R40" s="133">
        <v>37</v>
      </c>
      <c r="S40" s="147" t="str">
        <f t="shared" ca="1" si="10"/>
        <v>2011F193</v>
      </c>
      <c r="T40" s="133" t="s">
        <v>80</v>
      </c>
      <c r="U40" s="133" t="s">
        <v>103</v>
      </c>
      <c r="V40" s="133" t="s">
        <v>138</v>
      </c>
      <c r="W40" s="147" t="s">
        <v>8</v>
      </c>
      <c r="X40" s="148" t="str">
        <f t="shared" ca="1" si="11"/>
        <v>19901110</v>
      </c>
      <c r="Y40" s="147" t="s">
        <v>146</v>
      </c>
      <c r="Z40" s="149" t="s">
        <v>8</v>
      </c>
      <c r="AB40" s="98" t="s">
        <v>27</v>
      </c>
      <c r="AC40" s="98" t="s">
        <v>23</v>
      </c>
      <c r="AD40" s="98" t="s">
        <v>165</v>
      </c>
      <c r="AE40" s="98" t="s">
        <v>28</v>
      </c>
      <c r="AF40" s="98" t="s">
        <v>31</v>
      </c>
      <c r="AG40" s="104" t="s">
        <v>32</v>
      </c>
      <c r="AH40" s="98" t="s">
        <v>33</v>
      </c>
      <c r="AJ40" s="98" t="str">
        <f t="shared" ca="1" si="8"/>
        <v>INSERT INTO ALUMNO VALUES('2011F193','SUSANA','FLORES','MONTOYA','F',19901110,'B','F')</v>
      </c>
    </row>
    <row r="41" spans="7:36" x14ac:dyDescent="0.25">
      <c r="G41" s="143">
        <f t="shared" ca="1" si="9"/>
        <v>2016</v>
      </c>
      <c r="H41" s="144" t="str">
        <f t="shared" si="1"/>
        <v>A</v>
      </c>
      <c r="I41" s="144">
        <f t="shared" ca="1" si="2"/>
        <v>807</v>
      </c>
      <c r="J41" s="145" cm="1">
        <f t="array" aca="1" ref="J41" ca="1">_xlfn.IFS(AND(I41&gt;=0,I41&lt;=9),_xlfn.CONCAT(0,0,I41),AND(I41&gt;=10,I41&lt;=99),_xlfn.CONCAT(0,I41),I41&gt;99,I41)</f>
        <v>807</v>
      </c>
      <c r="K41" s="133"/>
      <c r="L41" s="146">
        <f t="shared" ca="1" si="3"/>
        <v>2003</v>
      </c>
      <c r="M41" s="146">
        <f t="shared" ca="1" si="4"/>
        <v>7</v>
      </c>
      <c r="N41" s="146" t="str">
        <f t="shared" ca="1" si="5"/>
        <v>07</v>
      </c>
      <c r="O41" s="146">
        <f t="shared" ca="1" si="6"/>
        <v>8</v>
      </c>
      <c r="P41" s="146" t="str">
        <f t="shared" ca="1" si="7"/>
        <v>08</v>
      </c>
      <c r="Q41" s="133"/>
      <c r="R41" s="133">
        <v>38</v>
      </c>
      <c r="S41" s="147" t="str">
        <f t="shared" ca="1" si="10"/>
        <v>2016A807</v>
      </c>
      <c r="T41" s="133" t="s">
        <v>81</v>
      </c>
      <c r="U41" s="133" t="s">
        <v>104</v>
      </c>
      <c r="V41" s="133" t="s">
        <v>139</v>
      </c>
      <c r="W41" s="147" t="s">
        <v>8</v>
      </c>
      <c r="X41" s="148" t="str">
        <f t="shared" ca="1" si="11"/>
        <v>20030708</v>
      </c>
      <c r="Y41" s="147" t="s">
        <v>146</v>
      </c>
      <c r="Z41" s="149" t="s">
        <v>6</v>
      </c>
      <c r="AB41" s="98" t="s">
        <v>27</v>
      </c>
      <c r="AC41" s="98" t="s">
        <v>23</v>
      </c>
      <c r="AD41" s="98" t="s">
        <v>165</v>
      </c>
      <c r="AE41" s="98" t="s">
        <v>28</v>
      </c>
      <c r="AF41" s="98" t="s">
        <v>31</v>
      </c>
      <c r="AG41" s="104" t="s">
        <v>32</v>
      </c>
      <c r="AH41" s="98" t="s">
        <v>33</v>
      </c>
      <c r="AJ41" s="98" t="str">
        <f t="shared" ca="1" si="8"/>
        <v>INSERT INTO ALUMNO VALUES('2016A807','MARISOL','CRUZ','OLIVARES','F',20030708,'B','A')</v>
      </c>
    </row>
    <row r="42" spans="7:36" x14ac:dyDescent="0.25">
      <c r="G42" s="143">
        <f t="shared" ca="1" si="9"/>
        <v>2015</v>
      </c>
      <c r="H42" s="144" t="str">
        <f t="shared" si="1"/>
        <v>A</v>
      </c>
      <c r="I42" s="144">
        <f t="shared" ca="1" si="2"/>
        <v>422</v>
      </c>
      <c r="J42" s="145" cm="1">
        <f t="array" aca="1" ref="J42" ca="1">_xlfn.IFS(AND(I42&gt;=0,I42&lt;=9),_xlfn.CONCAT(0,0,I42),AND(I42&gt;=10,I42&lt;=99),_xlfn.CONCAT(0,I42),I42&gt;99,I42)</f>
        <v>422</v>
      </c>
      <c r="K42" s="133"/>
      <c r="L42" s="146">
        <f t="shared" ca="1" si="3"/>
        <v>1995</v>
      </c>
      <c r="M42" s="146">
        <f t="shared" ca="1" si="4"/>
        <v>1</v>
      </c>
      <c r="N42" s="146" t="str">
        <f t="shared" ca="1" si="5"/>
        <v>01</v>
      </c>
      <c r="O42" s="146">
        <f t="shared" ca="1" si="6"/>
        <v>17</v>
      </c>
      <c r="P42" s="146">
        <f t="shared" ca="1" si="7"/>
        <v>17</v>
      </c>
      <c r="Q42" s="133"/>
      <c r="R42" s="133">
        <v>39</v>
      </c>
      <c r="S42" s="147" t="str">
        <f t="shared" ca="1" si="10"/>
        <v>2015A422</v>
      </c>
      <c r="T42" s="133" t="s">
        <v>82</v>
      </c>
      <c r="U42" s="133" t="s">
        <v>117</v>
      </c>
      <c r="V42" s="133" t="s">
        <v>140</v>
      </c>
      <c r="W42" s="147" t="s">
        <v>8</v>
      </c>
      <c r="X42" s="148" t="str">
        <f t="shared" ca="1" si="11"/>
        <v>19950117</v>
      </c>
      <c r="Y42" s="147" t="s">
        <v>10</v>
      </c>
      <c r="Z42" s="149" t="s">
        <v>6</v>
      </c>
      <c r="AB42" s="98" t="s">
        <v>27</v>
      </c>
      <c r="AC42" s="98" t="s">
        <v>23</v>
      </c>
      <c r="AD42" s="98" t="s">
        <v>165</v>
      </c>
      <c r="AE42" s="98" t="s">
        <v>28</v>
      </c>
      <c r="AF42" s="98" t="s">
        <v>31</v>
      </c>
      <c r="AG42" s="104" t="s">
        <v>32</v>
      </c>
      <c r="AH42" s="98" t="s">
        <v>33</v>
      </c>
      <c r="AJ42" s="98" t="str">
        <f t="shared" ca="1" si="8"/>
        <v>INSERT INTO ALUMNO VALUES('2015A422','VIRGINIA','CABALLERO','ROCHA','F',19950117,'E','A')</v>
      </c>
    </row>
    <row r="43" spans="7:36" x14ac:dyDescent="0.25">
      <c r="G43" s="143">
        <f t="shared" ca="1" si="9"/>
        <v>2013</v>
      </c>
      <c r="H43" s="144" t="str">
        <f t="shared" si="1"/>
        <v>E</v>
      </c>
      <c r="I43" s="144">
        <f t="shared" ca="1" si="2"/>
        <v>113</v>
      </c>
      <c r="J43" s="145" cm="1">
        <f t="array" aca="1" ref="J43" ca="1">_xlfn.IFS(AND(I43&gt;=0,I43&lt;=9),_xlfn.CONCAT(0,0,I43),AND(I43&gt;=10,I43&lt;=99),_xlfn.CONCAT(0,I43),I43&gt;99,I43)</f>
        <v>113</v>
      </c>
      <c r="K43" s="133"/>
      <c r="L43" s="146">
        <f t="shared" ca="1" si="3"/>
        <v>1993</v>
      </c>
      <c r="M43" s="146">
        <f t="shared" ca="1" si="4"/>
        <v>11</v>
      </c>
      <c r="N43" s="146">
        <f t="shared" ca="1" si="5"/>
        <v>11</v>
      </c>
      <c r="O43" s="146">
        <f t="shared" ca="1" si="6"/>
        <v>26</v>
      </c>
      <c r="P43" s="146">
        <f t="shared" ca="1" si="7"/>
        <v>26</v>
      </c>
      <c r="Q43" s="133"/>
      <c r="R43" s="133">
        <v>40</v>
      </c>
      <c r="S43" s="147" t="str">
        <f t="shared" ca="1" si="10"/>
        <v>2013E113</v>
      </c>
      <c r="T43" s="133" t="s">
        <v>83</v>
      </c>
      <c r="U43" s="133" t="s">
        <v>118</v>
      </c>
      <c r="V43" s="133" t="s">
        <v>141</v>
      </c>
      <c r="W43" s="147" t="s">
        <v>8</v>
      </c>
      <c r="X43" s="148" t="str">
        <f t="shared" ca="1" si="11"/>
        <v>19931126</v>
      </c>
      <c r="Y43" s="147" t="s">
        <v>10</v>
      </c>
      <c r="Z43" s="149" t="s">
        <v>10</v>
      </c>
      <c r="AB43" s="98" t="s">
        <v>27</v>
      </c>
      <c r="AC43" s="98" t="s">
        <v>23</v>
      </c>
      <c r="AD43" s="98" t="s">
        <v>165</v>
      </c>
      <c r="AE43" s="98" t="s">
        <v>28</v>
      </c>
      <c r="AF43" s="98" t="s">
        <v>31</v>
      </c>
      <c r="AG43" s="104" t="s">
        <v>32</v>
      </c>
      <c r="AH43" s="98" t="s">
        <v>33</v>
      </c>
      <c r="AJ43" s="98" t="str">
        <f t="shared" ca="1" si="8"/>
        <v>INSERT INTO ALUMNO VALUES('2013E113','LUCIA','ESPARZA','CASTELLANOS','F',19931126,'E','E')</v>
      </c>
    </row>
    <row r="44" spans="7:36" x14ac:dyDescent="0.25">
      <c r="G44" s="143">
        <f t="shared" ca="1" si="9"/>
        <v>2017</v>
      </c>
      <c r="H44" s="144" t="str">
        <f t="shared" si="1"/>
        <v>E</v>
      </c>
      <c r="I44" s="144">
        <f t="shared" ca="1" si="2"/>
        <v>775</v>
      </c>
      <c r="J44" s="145" cm="1">
        <f t="array" aca="1" ref="J44" ca="1">_xlfn.IFS(AND(I44&gt;=0,I44&lt;=9),_xlfn.CONCAT(0,0,I44),AND(I44&gt;=10,I44&lt;=99),_xlfn.CONCAT(0,I44),I44&gt;99,I44)</f>
        <v>775</v>
      </c>
      <c r="K44" s="133"/>
      <c r="L44" s="146">
        <f t="shared" ca="1" si="3"/>
        <v>2002</v>
      </c>
      <c r="M44" s="146">
        <f t="shared" ca="1" si="4"/>
        <v>4</v>
      </c>
      <c r="N44" s="146" t="str">
        <f t="shared" ca="1" si="5"/>
        <v>04</v>
      </c>
      <c r="O44" s="146">
        <f t="shared" ca="1" si="6"/>
        <v>30</v>
      </c>
      <c r="P44" s="146">
        <f t="shared" ca="1" si="7"/>
        <v>30</v>
      </c>
      <c r="Q44" s="133"/>
      <c r="R44" s="133">
        <v>41</v>
      </c>
      <c r="S44" s="147" t="str">
        <f t="shared" ca="1" si="10"/>
        <v>2017E775</v>
      </c>
      <c r="T44" s="133" t="s">
        <v>84</v>
      </c>
      <c r="U44" s="133" t="s">
        <v>119</v>
      </c>
      <c r="V44" s="133" t="s">
        <v>107</v>
      </c>
      <c r="W44" s="147" t="s">
        <v>8</v>
      </c>
      <c r="X44" s="148" t="str">
        <f t="shared" ca="1" si="11"/>
        <v>20020430</v>
      </c>
      <c r="Y44" s="147" t="s">
        <v>10</v>
      </c>
      <c r="Z44" s="149" t="s">
        <v>10</v>
      </c>
      <c r="AB44" s="98" t="s">
        <v>27</v>
      </c>
      <c r="AC44" s="98" t="s">
        <v>23</v>
      </c>
      <c r="AD44" s="98" t="s">
        <v>165</v>
      </c>
      <c r="AE44" s="98" t="s">
        <v>28</v>
      </c>
      <c r="AF44" s="98" t="s">
        <v>31</v>
      </c>
      <c r="AG44" s="104" t="s">
        <v>32</v>
      </c>
      <c r="AH44" s="98" t="s">
        <v>33</v>
      </c>
      <c r="AJ44" s="98" t="str">
        <f t="shared" ca="1" si="8"/>
        <v>INSERT INTO ALUMNO VALUES('2017E775','SANDRA','MONTIEL','VAZQUEZ','F',20020430,'E','E')</v>
      </c>
    </row>
    <row r="45" spans="7:36" x14ac:dyDescent="0.25">
      <c r="G45" s="143">
        <f t="shared" ca="1" si="9"/>
        <v>2021</v>
      </c>
      <c r="H45" s="144" t="str">
        <f t="shared" si="1"/>
        <v>G</v>
      </c>
      <c r="I45" s="144">
        <f t="shared" ca="1" si="2"/>
        <v>54</v>
      </c>
      <c r="J45" s="145" t="str" cm="1">
        <f t="array" aca="1" ref="J45" ca="1">_xlfn.IFS(AND(I45&gt;=0,I45&lt;=9),_xlfn.CONCAT(0,0,I45),AND(I45&gt;=10,I45&lt;=99),_xlfn.CONCAT(0,I45),I45&gt;99,I45)</f>
        <v>054</v>
      </c>
      <c r="K45" s="133"/>
      <c r="L45" s="146">
        <f t="shared" ca="1" si="3"/>
        <v>1992</v>
      </c>
      <c r="M45" s="146">
        <f t="shared" ca="1" si="4"/>
        <v>9</v>
      </c>
      <c r="N45" s="146" t="str">
        <f t="shared" ca="1" si="5"/>
        <v>09</v>
      </c>
      <c r="O45" s="146">
        <f t="shared" ca="1" si="6"/>
        <v>3</v>
      </c>
      <c r="P45" s="146" t="str">
        <f t="shared" ca="1" si="7"/>
        <v>03</v>
      </c>
      <c r="Q45" s="133"/>
      <c r="R45" s="133">
        <v>42</v>
      </c>
      <c r="S45" s="147" t="str">
        <f t="shared" ca="1" si="10"/>
        <v>2021G054</v>
      </c>
      <c r="T45" s="133" t="s">
        <v>85</v>
      </c>
      <c r="U45" s="133" t="s">
        <v>120</v>
      </c>
      <c r="V45" s="133" t="s">
        <v>108</v>
      </c>
      <c r="W45" s="147" t="s">
        <v>8</v>
      </c>
      <c r="X45" s="148" t="str">
        <f t="shared" ca="1" si="11"/>
        <v>19920903</v>
      </c>
      <c r="Y45" s="147" t="s">
        <v>6</v>
      </c>
      <c r="Z45" s="149" t="s">
        <v>4</v>
      </c>
      <c r="AB45" s="98" t="s">
        <v>27</v>
      </c>
      <c r="AC45" s="98" t="s">
        <v>23</v>
      </c>
      <c r="AD45" s="98" t="s">
        <v>165</v>
      </c>
      <c r="AE45" s="98" t="s">
        <v>28</v>
      </c>
      <c r="AF45" s="98" t="s">
        <v>31</v>
      </c>
      <c r="AG45" s="104" t="s">
        <v>32</v>
      </c>
      <c r="AH45" s="98" t="s">
        <v>33</v>
      </c>
      <c r="AJ45" s="98" t="str">
        <f t="shared" ca="1" si="8"/>
        <v>INSERT INTO ALUMNO VALUES('2021G054','ROSA','BECERRA','JIMENEZ','F',19920903,'A','G')</v>
      </c>
    </row>
    <row r="46" spans="7:36" x14ac:dyDescent="0.25">
      <c r="G46" s="143">
        <f t="shared" ca="1" si="9"/>
        <v>2016</v>
      </c>
      <c r="H46" s="144" t="str">
        <f t="shared" si="1"/>
        <v>G</v>
      </c>
      <c r="I46" s="144">
        <f t="shared" ca="1" si="2"/>
        <v>459</v>
      </c>
      <c r="J46" s="145" cm="1">
        <f t="array" aca="1" ref="J46" ca="1">_xlfn.IFS(AND(I46&gt;=0,I46&lt;=9),_xlfn.CONCAT(0,0,I46),AND(I46&gt;=10,I46&lt;=99),_xlfn.CONCAT(0,I46),I46&gt;99,I46)</f>
        <v>459</v>
      </c>
      <c r="K46" s="133"/>
      <c r="L46" s="146">
        <f t="shared" ca="1" si="3"/>
        <v>1992</v>
      </c>
      <c r="M46" s="146">
        <f t="shared" ca="1" si="4"/>
        <v>12</v>
      </c>
      <c r="N46" s="146">
        <f t="shared" ca="1" si="5"/>
        <v>12</v>
      </c>
      <c r="O46" s="146">
        <f t="shared" ca="1" si="6"/>
        <v>21</v>
      </c>
      <c r="P46" s="146">
        <f t="shared" ca="1" si="7"/>
        <v>21</v>
      </c>
      <c r="Q46" s="133"/>
      <c r="R46" s="133">
        <v>43</v>
      </c>
      <c r="S46" s="147" t="str">
        <f t="shared" ca="1" si="10"/>
        <v>2016G459</v>
      </c>
      <c r="T46" s="133" t="s">
        <v>86</v>
      </c>
      <c r="U46" s="133" t="s">
        <v>121</v>
      </c>
      <c r="V46" s="133" t="s">
        <v>109</v>
      </c>
      <c r="W46" s="147" t="s">
        <v>8</v>
      </c>
      <c r="X46" s="148" t="str">
        <f t="shared" ca="1" si="11"/>
        <v>19921221</v>
      </c>
      <c r="Y46" s="147" t="s">
        <v>6</v>
      </c>
      <c r="Z46" s="149" t="s">
        <v>4</v>
      </c>
      <c r="AB46" s="98" t="s">
        <v>27</v>
      </c>
      <c r="AC46" s="98" t="s">
        <v>23</v>
      </c>
      <c r="AD46" s="98" t="s">
        <v>165</v>
      </c>
      <c r="AE46" s="98" t="s">
        <v>28</v>
      </c>
      <c r="AF46" s="98" t="s">
        <v>31</v>
      </c>
      <c r="AG46" s="104" t="s">
        <v>32</v>
      </c>
      <c r="AH46" s="98" t="s">
        <v>33</v>
      </c>
      <c r="AJ46" s="98" t="str">
        <f t="shared" ca="1" si="8"/>
        <v>INSERT INTO ALUMNO VALUES('2016G459','NORMA','LUGO','REYES','F',19921221,'A','G')</v>
      </c>
    </row>
    <row r="47" spans="7:36" x14ac:dyDescent="0.25">
      <c r="G47" s="143">
        <f t="shared" ca="1" si="9"/>
        <v>2015</v>
      </c>
      <c r="H47" s="144" t="str">
        <f t="shared" si="1"/>
        <v>G</v>
      </c>
      <c r="I47" s="144">
        <f t="shared" ca="1" si="2"/>
        <v>249</v>
      </c>
      <c r="J47" s="145" cm="1">
        <f t="array" aca="1" ref="J47" ca="1">_xlfn.IFS(AND(I47&gt;=0,I47&lt;=9),_xlfn.CONCAT(0,0,I47),AND(I47&gt;=10,I47&lt;=99),_xlfn.CONCAT(0,I47),I47&gt;99,I47)</f>
        <v>249</v>
      </c>
      <c r="K47" s="133"/>
      <c r="L47" s="146">
        <f t="shared" ca="1" si="3"/>
        <v>2003</v>
      </c>
      <c r="M47" s="146">
        <f t="shared" ca="1" si="4"/>
        <v>5</v>
      </c>
      <c r="N47" s="146" t="str">
        <f t="shared" ca="1" si="5"/>
        <v>05</v>
      </c>
      <c r="O47" s="146">
        <f t="shared" ca="1" si="6"/>
        <v>25</v>
      </c>
      <c r="P47" s="146">
        <f t="shared" ca="1" si="7"/>
        <v>25</v>
      </c>
      <c r="Q47" s="133"/>
      <c r="R47" s="133">
        <v>44</v>
      </c>
      <c r="S47" s="147" t="str">
        <f t="shared" ca="1" si="10"/>
        <v>2015G249</v>
      </c>
      <c r="T47" s="133" t="s">
        <v>87</v>
      </c>
      <c r="U47" s="133" t="s">
        <v>122</v>
      </c>
      <c r="V47" s="133" t="s">
        <v>110</v>
      </c>
      <c r="W47" s="147" t="s">
        <v>8</v>
      </c>
      <c r="X47" s="148" t="str">
        <f t="shared" ca="1" si="11"/>
        <v>20030525</v>
      </c>
      <c r="Y47" s="147" t="s">
        <v>6</v>
      </c>
      <c r="Z47" s="149" t="s">
        <v>4</v>
      </c>
      <c r="AB47" s="98" t="s">
        <v>27</v>
      </c>
      <c r="AC47" s="98" t="s">
        <v>23</v>
      </c>
      <c r="AD47" s="98" t="s">
        <v>165</v>
      </c>
      <c r="AE47" s="98" t="s">
        <v>28</v>
      </c>
      <c r="AF47" s="98" t="s">
        <v>31</v>
      </c>
      <c r="AG47" s="104" t="s">
        <v>32</v>
      </c>
      <c r="AH47" s="98" t="s">
        <v>33</v>
      </c>
      <c r="AJ47" s="98" t="str">
        <f t="shared" ca="1" si="8"/>
        <v>INSERT INTO ALUMNO VALUES('2015G249','EDITH','DAVILA','DIAZ','F',20030525,'A','G')</v>
      </c>
    </row>
    <row r="48" spans="7:36" x14ac:dyDescent="0.25">
      <c r="G48" s="143">
        <f t="shared" ca="1" si="9"/>
        <v>2020</v>
      </c>
      <c r="H48" s="144" t="str">
        <f t="shared" si="1"/>
        <v>A</v>
      </c>
      <c r="I48" s="144">
        <f t="shared" ca="1" si="2"/>
        <v>983</v>
      </c>
      <c r="J48" s="145" cm="1">
        <f t="array" aca="1" ref="J48" ca="1">_xlfn.IFS(AND(I48&gt;=0,I48&lt;=9),_xlfn.CONCAT(0,0,I48),AND(I48&gt;=10,I48&lt;=99),_xlfn.CONCAT(0,I48),I48&gt;99,I48)</f>
        <v>983</v>
      </c>
      <c r="K48" s="133"/>
      <c r="L48" s="146">
        <f t="shared" ca="1" si="3"/>
        <v>1992</v>
      </c>
      <c r="M48" s="146">
        <f t="shared" ca="1" si="4"/>
        <v>11</v>
      </c>
      <c r="N48" s="146">
        <f t="shared" ca="1" si="5"/>
        <v>11</v>
      </c>
      <c r="O48" s="146">
        <f t="shared" ca="1" si="6"/>
        <v>6</v>
      </c>
      <c r="P48" s="146" t="str">
        <f t="shared" ca="1" si="7"/>
        <v>06</v>
      </c>
      <c r="Q48" s="133"/>
      <c r="R48" s="133">
        <v>45</v>
      </c>
      <c r="S48" s="147" t="str">
        <f t="shared" ca="1" si="10"/>
        <v>2020A983</v>
      </c>
      <c r="T48" s="133" t="s">
        <v>88</v>
      </c>
      <c r="U48" s="133" t="s">
        <v>123</v>
      </c>
      <c r="V48" s="133" t="s">
        <v>111</v>
      </c>
      <c r="W48" s="147" t="s">
        <v>8</v>
      </c>
      <c r="X48" s="148" t="str">
        <f t="shared" ca="1" si="11"/>
        <v>19921106</v>
      </c>
      <c r="Y48" s="147" t="s">
        <v>6</v>
      </c>
      <c r="Z48" s="149" t="s">
        <v>6</v>
      </c>
      <c r="AB48" s="98" t="s">
        <v>27</v>
      </c>
      <c r="AC48" s="98" t="s">
        <v>23</v>
      </c>
      <c r="AD48" s="98" t="s">
        <v>165</v>
      </c>
      <c r="AE48" s="98" t="s">
        <v>28</v>
      </c>
      <c r="AF48" s="98" t="s">
        <v>31</v>
      </c>
      <c r="AG48" s="104" t="s">
        <v>32</v>
      </c>
      <c r="AH48" s="98" t="s">
        <v>33</v>
      </c>
      <c r="AJ48" s="98" t="str">
        <f t="shared" ca="1" si="8"/>
        <v>INSERT INTO ALUMNO VALUES('2020A983','LILIANA','SANTANA','TORRES','F',19921106,'A','A')</v>
      </c>
    </row>
    <row r="49" spans="7:36" x14ac:dyDescent="0.25">
      <c r="G49" s="143">
        <f t="shared" ca="1" si="9"/>
        <v>2016</v>
      </c>
      <c r="H49" s="144" t="str">
        <f t="shared" si="1"/>
        <v>A</v>
      </c>
      <c r="I49" s="144">
        <f t="shared" ca="1" si="2"/>
        <v>142</v>
      </c>
      <c r="J49" s="145" cm="1">
        <f t="array" aca="1" ref="J49" ca="1">_xlfn.IFS(AND(I49&gt;=0,I49&lt;=9),_xlfn.CONCAT(0,0,I49),AND(I49&gt;=10,I49&lt;=99),_xlfn.CONCAT(0,I49),I49&gt;99,I49)</f>
        <v>142</v>
      </c>
      <c r="K49" s="133"/>
      <c r="L49" s="146">
        <f t="shared" ca="1" si="3"/>
        <v>1992</v>
      </c>
      <c r="M49" s="146">
        <f t="shared" ca="1" si="4"/>
        <v>7</v>
      </c>
      <c r="N49" s="146" t="str">
        <f t="shared" ca="1" si="5"/>
        <v>07</v>
      </c>
      <c r="O49" s="146">
        <f t="shared" ca="1" si="6"/>
        <v>20</v>
      </c>
      <c r="P49" s="146">
        <f t="shared" ca="1" si="7"/>
        <v>20</v>
      </c>
      <c r="Q49" s="133"/>
      <c r="R49" s="133">
        <v>46</v>
      </c>
      <c r="S49" s="147" t="str">
        <f t="shared" ca="1" si="10"/>
        <v>2016A142</v>
      </c>
      <c r="T49" s="133" t="s">
        <v>89</v>
      </c>
      <c r="U49" s="133" t="s">
        <v>124</v>
      </c>
      <c r="V49" s="133" t="s">
        <v>112</v>
      </c>
      <c r="W49" s="147" t="s">
        <v>8</v>
      </c>
      <c r="X49" s="148" t="str">
        <f t="shared" ca="1" si="11"/>
        <v>19920720</v>
      </c>
      <c r="Y49" s="147" t="s">
        <v>6</v>
      </c>
      <c r="Z49" s="149" t="s">
        <v>6</v>
      </c>
      <c r="AB49" s="98" t="s">
        <v>27</v>
      </c>
      <c r="AC49" s="98" t="s">
        <v>23</v>
      </c>
      <c r="AD49" s="98" t="s">
        <v>165</v>
      </c>
      <c r="AE49" s="98" t="s">
        <v>28</v>
      </c>
      <c r="AF49" s="98" t="s">
        <v>31</v>
      </c>
      <c r="AG49" s="104" t="s">
        <v>32</v>
      </c>
      <c r="AH49" s="98" t="s">
        <v>33</v>
      </c>
      <c r="AJ49" s="98" t="str">
        <f t="shared" ca="1" si="8"/>
        <v>INSERT INTO ALUMNO VALUES('2016A142','CECILIA','DE LEON','GUTIERREZ','F',19920720,'A','A')</v>
      </c>
    </row>
    <row r="50" spans="7:36" x14ac:dyDescent="0.25">
      <c r="G50" s="143">
        <f t="shared" ca="1" si="9"/>
        <v>2015</v>
      </c>
      <c r="H50" s="144" t="str">
        <f t="shared" si="1"/>
        <v>F</v>
      </c>
      <c r="I50" s="144">
        <f t="shared" ca="1" si="2"/>
        <v>608</v>
      </c>
      <c r="J50" s="145" cm="1">
        <f t="array" aca="1" ref="J50" ca="1">_xlfn.IFS(AND(I50&gt;=0,I50&lt;=9),_xlfn.CONCAT(0,0,I50),AND(I50&gt;=10,I50&lt;=99),_xlfn.CONCAT(0,I50),I50&gt;99,I50)</f>
        <v>608</v>
      </c>
      <c r="K50" s="133"/>
      <c r="L50" s="146">
        <f t="shared" ca="1" si="3"/>
        <v>1998</v>
      </c>
      <c r="M50" s="146">
        <f t="shared" ca="1" si="4"/>
        <v>9</v>
      </c>
      <c r="N50" s="146" t="str">
        <f t="shared" ca="1" si="5"/>
        <v>09</v>
      </c>
      <c r="O50" s="146">
        <f t="shared" ca="1" si="6"/>
        <v>5</v>
      </c>
      <c r="P50" s="146" t="str">
        <f t="shared" ca="1" si="7"/>
        <v>05</v>
      </c>
      <c r="Q50" s="133"/>
      <c r="R50" s="133">
        <v>47</v>
      </c>
      <c r="S50" s="147" t="str">
        <f t="shared" ca="1" si="10"/>
        <v>2015F608</v>
      </c>
      <c r="T50" s="133" t="s">
        <v>90</v>
      </c>
      <c r="U50" s="133" t="s">
        <v>125</v>
      </c>
      <c r="V50" s="133" t="s">
        <v>113</v>
      </c>
      <c r="W50" s="147" t="s">
        <v>8</v>
      </c>
      <c r="X50" s="148" t="str">
        <f t="shared" ca="1" si="11"/>
        <v>19980905</v>
      </c>
      <c r="Y50" s="147" t="s">
        <v>146</v>
      </c>
      <c r="Z50" s="149" t="s">
        <v>8</v>
      </c>
      <c r="AB50" s="98" t="s">
        <v>27</v>
      </c>
      <c r="AC50" s="98" t="s">
        <v>23</v>
      </c>
      <c r="AD50" s="98" t="s">
        <v>165</v>
      </c>
      <c r="AE50" s="98" t="s">
        <v>28</v>
      </c>
      <c r="AF50" s="98" t="s">
        <v>31</v>
      </c>
      <c r="AG50" s="104" t="s">
        <v>32</v>
      </c>
      <c r="AH50" s="98" t="s">
        <v>33</v>
      </c>
      <c r="AJ50" s="98" t="str">
        <f t="shared" ca="1" si="8"/>
        <v>INSERT INTO ALUMNO VALUES('2015F608','MARIA EUGENIA','REYNA','RUIZ','F',19980905,'B','F')</v>
      </c>
    </row>
    <row r="51" spans="7:36" x14ac:dyDescent="0.25">
      <c r="G51" s="143">
        <f t="shared" ca="1" si="9"/>
        <v>2014</v>
      </c>
      <c r="H51" s="144" t="str">
        <f t="shared" si="1"/>
        <v>F</v>
      </c>
      <c r="I51" s="144">
        <f t="shared" ca="1" si="2"/>
        <v>738</v>
      </c>
      <c r="J51" s="145" cm="1">
        <f t="array" aca="1" ref="J51" ca="1">_xlfn.IFS(AND(I51&gt;=0,I51&lt;=9),_xlfn.CONCAT(0,0,I51),AND(I51&gt;=10,I51&lt;=99),_xlfn.CONCAT(0,I51),I51&gt;99,I51)</f>
        <v>738</v>
      </c>
      <c r="K51" s="133"/>
      <c r="L51" s="146">
        <f t="shared" ca="1" si="3"/>
        <v>1996</v>
      </c>
      <c r="M51" s="146">
        <f t="shared" ca="1" si="4"/>
        <v>12</v>
      </c>
      <c r="N51" s="146">
        <f t="shared" ca="1" si="5"/>
        <v>12</v>
      </c>
      <c r="O51" s="146">
        <f t="shared" ca="1" si="6"/>
        <v>4</v>
      </c>
      <c r="P51" s="146" t="str">
        <f t="shared" ca="1" si="7"/>
        <v>04</v>
      </c>
      <c r="Q51" s="133"/>
      <c r="R51" s="133">
        <v>48</v>
      </c>
      <c r="S51" s="147" t="str">
        <f t="shared" ca="1" si="10"/>
        <v>2014F738</v>
      </c>
      <c r="T51" s="133" t="s">
        <v>91</v>
      </c>
      <c r="U51" s="133" t="s">
        <v>126</v>
      </c>
      <c r="V51" s="133" t="s">
        <v>114</v>
      </c>
      <c r="W51" s="147" t="s">
        <v>8</v>
      </c>
      <c r="X51" s="148" t="str">
        <f t="shared" ca="1" si="11"/>
        <v>19961204</v>
      </c>
      <c r="Y51" s="147" t="s">
        <v>146</v>
      </c>
      <c r="Z51" s="149" t="s">
        <v>8</v>
      </c>
      <c r="AB51" s="98" t="s">
        <v>27</v>
      </c>
      <c r="AC51" s="98" t="s">
        <v>23</v>
      </c>
      <c r="AD51" s="98" t="s">
        <v>165</v>
      </c>
      <c r="AE51" s="98" t="s">
        <v>28</v>
      </c>
      <c r="AF51" s="98" t="s">
        <v>31</v>
      </c>
      <c r="AG51" s="104" t="s">
        <v>32</v>
      </c>
      <c r="AH51" s="98" t="s">
        <v>33</v>
      </c>
      <c r="AJ51" s="98" t="str">
        <f t="shared" ca="1" si="8"/>
        <v>INSERT INTO ALUMNO VALUES('2014F738','MONICA','GALICIA','AGUILAR','F',19961204,'B','F')</v>
      </c>
    </row>
    <row r="52" spans="7:36" x14ac:dyDescent="0.25">
      <c r="G52" s="143">
        <f t="shared" ca="1" si="9"/>
        <v>2019</v>
      </c>
      <c r="H52" s="144" t="str">
        <f t="shared" si="1"/>
        <v>E</v>
      </c>
      <c r="I52" s="144">
        <f t="shared" ca="1" si="2"/>
        <v>66</v>
      </c>
      <c r="J52" s="145" t="str" cm="1">
        <f t="array" aca="1" ref="J52" ca="1">_xlfn.IFS(AND(I52&gt;=0,I52&lt;=9),_xlfn.CONCAT(0,0,I52),AND(I52&gt;=10,I52&lt;=99),_xlfn.CONCAT(0,I52),I52&gt;99,I52)</f>
        <v>066</v>
      </c>
      <c r="K52" s="133"/>
      <c r="L52" s="146">
        <f t="shared" ca="1" si="3"/>
        <v>1994</v>
      </c>
      <c r="M52" s="146">
        <f t="shared" ca="1" si="4"/>
        <v>10</v>
      </c>
      <c r="N52" s="146">
        <f t="shared" ca="1" si="5"/>
        <v>10</v>
      </c>
      <c r="O52" s="146">
        <f t="shared" ca="1" si="6"/>
        <v>13</v>
      </c>
      <c r="P52" s="146">
        <f t="shared" ca="1" si="7"/>
        <v>13</v>
      </c>
      <c r="Q52" s="133"/>
      <c r="R52" s="133">
        <v>49</v>
      </c>
      <c r="S52" s="147" t="str">
        <f t="shared" ca="1" si="10"/>
        <v>2019E066</v>
      </c>
      <c r="T52" s="133" t="s">
        <v>92</v>
      </c>
      <c r="U52" s="133" t="s">
        <v>127</v>
      </c>
      <c r="V52" s="133" t="s">
        <v>107</v>
      </c>
      <c r="W52" s="147" t="s">
        <v>8</v>
      </c>
      <c r="X52" s="148" t="str">
        <f t="shared" ca="1" si="11"/>
        <v>19941013</v>
      </c>
      <c r="Y52" s="147" t="s">
        <v>145</v>
      </c>
      <c r="Z52" s="149" t="s">
        <v>10</v>
      </c>
      <c r="AB52" s="98" t="s">
        <v>27</v>
      </c>
      <c r="AC52" s="98" t="s">
        <v>23</v>
      </c>
      <c r="AD52" s="98" t="s">
        <v>165</v>
      </c>
      <c r="AE52" s="98" t="s">
        <v>28</v>
      </c>
      <c r="AF52" s="98" t="s">
        <v>31</v>
      </c>
      <c r="AG52" s="104" t="s">
        <v>32</v>
      </c>
      <c r="AH52" s="98" t="s">
        <v>33</v>
      </c>
      <c r="AJ52" s="98" t="str">
        <f t="shared" ca="1" si="8"/>
        <v>INSERT INTO ALUMNO VALUES('2019E066','FRANCISCA','PAREDES','VAZQUEZ','F',19941013,'T','E')</v>
      </c>
    </row>
    <row r="53" spans="7:36" x14ac:dyDescent="0.25">
      <c r="G53" s="150">
        <f t="shared" ca="1" si="9"/>
        <v>2012</v>
      </c>
      <c r="H53" s="151" t="str">
        <f t="shared" si="1"/>
        <v>F</v>
      </c>
      <c r="I53" s="151">
        <f t="shared" ca="1" si="2"/>
        <v>920</v>
      </c>
      <c r="J53" s="152" cm="1">
        <f t="array" aca="1" ref="J53" ca="1">_xlfn.IFS(AND(I53&gt;=0,I53&lt;=9),_xlfn.CONCAT(0,0,I53),AND(I53&gt;=10,I53&lt;=99),_xlfn.CONCAT(0,I53),I53&gt;99,I53)</f>
        <v>920</v>
      </c>
      <c r="K53" s="133"/>
      <c r="L53" s="146">
        <f t="shared" ca="1" si="3"/>
        <v>1991</v>
      </c>
      <c r="M53" s="146">
        <f t="shared" ca="1" si="4"/>
        <v>6</v>
      </c>
      <c r="N53" s="146" t="str">
        <f t="shared" ca="1" si="5"/>
        <v>06</v>
      </c>
      <c r="O53" s="146">
        <f ca="1">RANDBETWEEN(1,30)</f>
        <v>18</v>
      </c>
      <c r="P53" s="146">
        <f ca="1">IF(O53&lt;=9, _xlfn.CONCAT(0,O53), O53)</f>
        <v>18</v>
      </c>
      <c r="Q53" s="133"/>
      <c r="R53" s="133">
        <v>50</v>
      </c>
      <c r="S53" s="147" t="str">
        <f t="shared" ca="1" si="10"/>
        <v>2012F920</v>
      </c>
      <c r="T53" s="133" t="s">
        <v>93</v>
      </c>
      <c r="U53" s="133" t="s">
        <v>128</v>
      </c>
      <c r="V53" s="133" t="s">
        <v>111</v>
      </c>
      <c r="W53" s="147" t="s">
        <v>8</v>
      </c>
      <c r="X53" s="148" t="str">
        <f ca="1">_xlfn.CONCAT(L53,N53,P53)</f>
        <v>19910618</v>
      </c>
      <c r="Y53" s="147" t="s">
        <v>6</v>
      </c>
      <c r="Z53" s="149" t="s">
        <v>8</v>
      </c>
      <c r="AB53" s="98" t="s">
        <v>27</v>
      </c>
      <c r="AC53" s="98" t="s">
        <v>23</v>
      </c>
      <c r="AD53" s="98" t="s">
        <v>165</v>
      </c>
      <c r="AE53" s="98" t="s">
        <v>28</v>
      </c>
      <c r="AF53" s="98" t="s">
        <v>31</v>
      </c>
      <c r="AG53" s="104" t="s">
        <v>32</v>
      </c>
      <c r="AH53" s="98" t="s">
        <v>33</v>
      </c>
      <c r="AJ53" s="98" t="str">
        <f t="shared" ca="1" si="8"/>
        <v>INSERT INTO ALUMNO VALUES('2012F920','ERIKA','MUNOZ','TORRES','F',19910618,'A','F')</v>
      </c>
    </row>
  </sheetData>
  <sheetProtection selectLockedCells="1"/>
  <protectedRanges>
    <protectedRange sqref="G2:Z53" name="ALUMNOS"/>
  </protectedRanges>
  <customSheetViews>
    <customSheetView guid="{CFBFA597-1949-4206-A5D0-840C2A1F97BC}" topLeftCell="V1">
      <selection activeCell="AJ41" sqref="AJ41"/>
      <pageMargins left="0.7" right="0.7" top="0.75" bottom="0.75" header="0.3" footer="0.3"/>
      <pageSetup paperSize="9" orientation="portrait" horizontalDpi="0" verticalDpi="0" r:id="rId1"/>
    </customSheetView>
  </customSheetViews>
  <mergeCells count="8">
    <mergeCell ref="A28:B28"/>
    <mergeCell ref="A29:B29"/>
    <mergeCell ref="G2:J2"/>
    <mergeCell ref="S2:Z2"/>
    <mergeCell ref="A2:D2"/>
    <mergeCell ref="L2:P2"/>
    <mergeCell ref="A26:B26"/>
    <mergeCell ref="A27:B27"/>
  </mergeCell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E140-CDF6-40F0-8873-6CEEB1870E28}">
  <dimension ref="A1:X222"/>
  <sheetViews>
    <sheetView topLeftCell="K51" workbookViewId="0">
      <selection activeCell="X52" sqref="X52:X66"/>
    </sheetView>
  </sheetViews>
  <sheetFormatPr baseColWidth="10" defaultRowHeight="15" x14ac:dyDescent="0.25"/>
  <cols>
    <col min="14" max="14" width="16.7109375" customWidth="1"/>
  </cols>
  <sheetData>
    <row r="1" spans="1:24" x14ac:dyDescent="0.25">
      <c r="H1" s="236" t="s">
        <v>167</v>
      </c>
      <c r="I1" s="237"/>
      <c r="J1" s="237"/>
      <c r="K1" s="238"/>
      <c r="N1" s="79" t="s">
        <v>175</v>
      </c>
      <c r="O1" s="81"/>
      <c r="P1" s="81"/>
      <c r="Q1" s="81"/>
      <c r="R1" s="13"/>
    </row>
    <row r="2" spans="1:24" x14ac:dyDescent="0.25">
      <c r="A2" s="234" t="s">
        <v>175</v>
      </c>
      <c r="B2" s="234"/>
      <c r="C2" s="234"/>
      <c r="D2" s="234"/>
      <c r="E2" s="78"/>
      <c r="F2" s="78"/>
      <c r="H2" s="24" t="s">
        <v>176</v>
      </c>
      <c r="I2" s="25" t="s">
        <v>177</v>
      </c>
      <c r="J2" s="25" t="s">
        <v>178</v>
      </c>
      <c r="K2" s="26" t="s">
        <v>179</v>
      </c>
      <c r="N2" s="87" t="s">
        <v>167</v>
      </c>
      <c r="O2" s="82"/>
      <c r="Q2" s="82"/>
      <c r="R2" s="13"/>
    </row>
    <row r="3" spans="1:24" x14ac:dyDescent="0.25">
      <c r="A3" s="74" t="s">
        <v>167</v>
      </c>
      <c r="B3" s="75" t="s">
        <v>168</v>
      </c>
      <c r="C3" s="75" t="s">
        <v>24</v>
      </c>
      <c r="D3" s="76" t="s">
        <v>46</v>
      </c>
      <c r="E3" s="13"/>
      <c r="F3" s="13"/>
      <c r="H3" s="235" t="s">
        <v>5</v>
      </c>
      <c r="I3" s="235"/>
      <c r="J3" s="235"/>
      <c r="K3" s="235"/>
      <c r="N3" s="80" t="s">
        <v>5</v>
      </c>
      <c r="O3" s="83"/>
      <c r="P3" s="82" t="s">
        <v>181</v>
      </c>
      <c r="X3" t="s">
        <v>182</v>
      </c>
    </row>
    <row r="4" spans="1:24" x14ac:dyDescent="0.25">
      <c r="H4" s="3">
        <v>1</v>
      </c>
      <c r="I4" s="3" t="s">
        <v>4</v>
      </c>
      <c r="J4" s="3">
        <v>1</v>
      </c>
      <c r="K4" s="3">
        <v>1</v>
      </c>
      <c r="M4">
        <v>1</v>
      </c>
      <c r="N4" t="str">
        <f>_xlfn.CONCAT(H4,I4,J4,K4)</f>
        <v>1G11</v>
      </c>
      <c r="P4" t="s">
        <v>27</v>
      </c>
      <c r="Q4" t="s">
        <v>175</v>
      </c>
      <c r="R4" t="s">
        <v>165</v>
      </c>
      <c r="S4" t="s">
        <v>28</v>
      </c>
      <c r="T4" t="s">
        <v>31</v>
      </c>
      <c r="U4" s="20" t="s">
        <v>32</v>
      </c>
      <c r="V4" t="s">
        <v>33</v>
      </c>
      <c r="X4" t="str">
        <f>_xlfn.CONCAT(P4," ",Q4," ",R4,S4,"'",N4,"'",V4)</f>
        <v>INSERT INTO GRUPO VALUES('1G11')</v>
      </c>
    </row>
    <row r="5" spans="1:24" x14ac:dyDescent="0.25">
      <c r="H5" s="3">
        <v>1</v>
      </c>
      <c r="I5" s="3" t="s">
        <v>4</v>
      </c>
      <c r="J5" s="3">
        <v>2</v>
      </c>
      <c r="K5" s="3">
        <v>1</v>
      </c>
      <c r="M5">
        <v>2</v>
      </c>
      <c r="N5" t="str">
        <f t="shared" ref="N5:N17" si="0">_xlfn.CONCAT(H5,I5,J5,K5)</f>
        <v>1G21</v>
      </c>
      <c r="P5" t="s">
        <v>27</v>
      </c>
      <c r="Q5" t="s">
        <v>175</v>
      </c>
      <c r="R5" t="s">
        <v>165</v>
      </c>
      <c r="S5" t="s">
        <v>28</v>
      </c>
      <c r="T5" t="s">
        <v>31</v>
      </c>
      <c r="V5" t="s">
        <v>33</v>
      </c>
      <c r="X5" t="str">
        <f t="shared" ref="X5:X68" si="1">_xlfn.CONCAT(P5," ",Q5," ",R5,S5,"'",N5,"'",V5)</f>
        <v>INSERT INTO GRUPO VALUES('1G21')</v>
      </c>
    </row>
    <row r="6" spans="1:24" x14ac:dyDescent="0.25">
      <c r="A6" s="77" t="s">
        <v>167</v>
      </c>
      <c r="B6" s="15"/>
      <c r="C6" s="15"/>
      <c r="D6" s="21"/>
      <c r="E6" s="13"/>
      <c r="F6" s="13"/>
      <c r="H6" s="3">
        <v>2</v>
      </c>
      <c r="I6" s="3" t="s">
        <v>4</v>
      </c>
      <c r="J6" s="3">
        <v>3</v>
      </c>
      <c r="K6" s="3">
        <v>1</v>
      </c>
      <c r="M6">
        <v>3</v>
      </c>
      <c r="N6" t="str">
        <f t="shared" si="0"/>
        <v>2G31</v>
      </c>
      <c r="P6" t="s">
        <v>27</v>
      </c>
      <c r="Q6" t="s">
        <v>175</v>
      </c>
      <c r="R6" t="s">
        <v>165</v>
      </c>
      <c r="S6" t="s">
        <v>28</v>
      </c>
      <c r="T6" t="s">
        <v>31</v>
      </c>
      <c r="V6" t="s">
        <v>33</v>
      </c>
      <c r="X6" t="str">
        <f t="shared" si="1"/>
        <v>INSERT INTO GRUPO VALUES('2G31')</v>
      </c>
    </row>
    <row r="7" spans="1:24" x14ac:dyDescent="0.25">
      <c r="A7" s="24" t="s">
        <v>176</v>
      </c>
      <c r="B7" s="25" t="s">
        <v>177</v>
      </c>
      <c r="C7" s="25" t="s">
        <v>178</v>
      </c>
      <c r="D7" s="26" t="s">
        <v>179</v>
      </c>
      <c r="E7" s="13"/>
      <c r="F7" s="13"/>
      <c r="H7" s="3">
        <v>2</v>
      </c>
      <c r="I7" s="3" t="s">
        <v>4</v>
      </c>
      <c r="J7" s="3">
        <v>4</v>
      </c>
      <c r="K7" s="3">
        <v>8</v>
      </c>
      <c r="M7">
        <v>4</v>
      </c>
      <c r="N7" t="str">
        <f t="shared" si="0"/>
        <v>2G48</v>
      </c>
      <c r="P7" t="s">
        <v>27</v>
      </c>
      <c r="Q7" t="s">
        <v>175</v>
      </c>
      <c r="R7" t="s">
        <v>165</v>
      </c>
      <c r="S7" t="s">
        <v>28</v>
      </c>
      <c r="T7" t="s">
        <v>31</v>
      </c>
      <c r="V7" t="s">
        <v>33</v>
      </c>
      <c r="X7" t="str">
        <f t="shared" si="1"/>
        <v>INSERT INTO GRUPO VALUES('2G48')</v>
      </c>
    </row>
    <row r="8" spans="1:24" x14ac:dyDescent="0.25">
      <c r="H8" s="3">
        <v>3</v>
      </c>
      <c r="I8" s="3" t="s">
        <v>4</v>
      </c>
      <c r="J8" s="3">
        <v>5</v>
      </c>
      <c r="K8" s="3">
        <v>8</v>
      </c>
      <c r="M8">
        <v>5</v>
      </c>
      <c r="N8" t="str">
        <f t="shared" si="0"/>
        <v>3G58</v>
      </c>
      <c r="P8" t="s">
        <v>27</v>
      </c>
      <c r="Q8" t="s">
        <v>175</v>
      </c>
      <c r="R8" t="s">
        <v>165</v>
      </c>
      <c r="S8" t="s">
        <v>28</v>
      </c>
      <c r="T8" t="s">
        <v>31</v>
      </c>
      <c r="V8" t="s">
        <v>33</v>
      </c>
      <c r="X8" t="str">
        <f t="shared" si="1"/>
        <v>INSERT INTO GRUPO VALUES('3G58')</v>
      </c>
    </row>
    <row r="9" spans="1:24" x14ac:dyDescent="0.25">
      <c r="H9" s="3">
        <v>3</v>
      </c>
      <c r="I9" s="3" t="s">
        <v>4</v>
      </c>
      <c r="J9" s="3">
        <v>5</v>
      </c>
      <c r="K9" s="3">
        <v>9</v>
      </c>
      <c r="M9">
        <v>6</v>
      </c>
      <c r="N9" t="str">
        <f t="shared" si="0"/>
        <v>3G59</v>
      </c>
      <c r="P9" t="s">
        <v>27</v>
      </c>
      <c r="Q9" t="s">
        <v>175</v>
      </c>
      <c r="R9" t="s">
        <v>165</v>
      </c>
      <c r="S9" t="s">
        <v>28</v>
      </c>
      <c r="T9" t="s">
        <v>31</v>
      </c>
      <c r="V9" t="s">
        <v>33</v>
      </c>
      <c r="X9" t="str">
        <f t="shared" si="1"/>
        <v>INSERT INTO GRUPO VALUES('3G59')</v>
      </c>
    </row>
    <row r="10" spans="1:24" x14ac:dyDescent="0.25">
      <c r="A10" s="51" t="s">
        <v>1</v>
      </c>
      <c r="B10" s="51" t="s">
        <v>2</v>
      </c>
      <c r="H10" s="3">
        <v>3</v>
      </c>
      <c r="I10" s="3" t="s">
        <v>4</v>
      </c>
      <c r="J10" s="3">
        <v>6</v>
      </c>
      <c r="K10" s="3">
        <v>1</v>
      </c>
      <c r="M10">
        <v>7</v>
      </c>
      <c r="N10" t="str">
        <f t="shared" si="0"/>
        <v>3G61</v>
      </c>
      <c r="P10" t="s">
        <v>27</v>
      </c>
      <c r="Q10" t="s">
        <v>175</v>
      </c>
      <c r="R10" t="s">
        <v>165</v>
      </c>
      <c r="S10" t="s">
        <v>28</v>
      </c>
      <c r="T10" t="s">
        <v>31</v>
      </c>
      <c r="V10" t="s">
        <v>33</v>
      </c>
      <c r="X10" t="str">
        <f t="shared" si="1"/>
        <v>INSERT INTO GRUPO VALUES('3G61')</v>
      </c>
    </row>
    <row r="11" spans="1:24" x14ac:dyDescent="0.25">
      <c r="A11" s="52" t="s">
        <v>4</v>
      </c>
      <c r="B11" s="51" t="s">
        <v>5</v>
      </c>
      <c r="H11" s="3">
        <v>3</v>
      </c>
      <c r="I11" s="3" t="s">
        <v>4</v>
      </c>
      <c r="J11" s="3">
        <v>6</v>
      </c>
      <c r="K11" s="3">
        <v>2</v>
      </c>
      <c r="M11">
        <v>8</v>
      </c>
      <c r="N11" t="str">
        <f t="shared" si="0"/>
        <v>3G62</v>
      </c>
      <c r="P11" t="s">
        <v>27</v>
      </c>
      <c r="Q11" t="s">
        <v>175</v>
      </c>
      <c r="R11" t="s">
        <v>165</v>
      </c>
      <c r="S11" t="s">
        <v>28</v>
      </c>
      <c r="T11" t="s">
        <v>31</v>
      </c>
      <c r="V11" t="s">
        <v>33</v>
      </c>
      <c r="X11" t="str">
        <f t="shared" si="1"/>
        <v>INSERT INTO GRUPO VALUES('3G62')</v>
      </c>
    </row>
    <row r="12" spans="1:24" x14ac:dyDescent="0.25">
      <c r="A12" s="52" t="s">
        <v>6</v>
      </c>
      <c r="B12" s="51" t="s">
        <v>7</v>
      </c>
      <c r="H12" s="3">
        <v>3</v>
      </c>
      <c r="I12" s="3" t="s">
        <v>4</v>
      </c>
      <c r="J12" s="3">
        <v>6</v>
      </c>
      <c r="K12" s="3">
        <v>3</v>
      </c>
      <c r="M12">
        <v>9</v>
      </c>
      <c r="N12" t="str">
        <f t="shared" si="0"/>
        <v>3G63</v>
      </c>
      <c r="P12" t="s">
        <v>27</v>
      </c>
      <c r="Q12" t="s">
        <v>175</v>
      </c>
      <c r="R12" t="s">
        <v>165</v>
      </c>
      <c r="S12" t="s">
        <v>28</v>
      </c>
      <c r="T12" t="s">
        <v>31</v>
      </c>
      <c r="V12" t="s">
        <v>33</v>
      </c>
      <c r="X12" t="str">
        <f t="shared" si="1"/>
        <v>INSERT INTO GRUPO VALUES('3G63')</v>
      </c>
    </row>
    <row r="13" spans="1:24" x14ac:dyDescent="0.25">
      <c r="A13" s="52" t="s">
        <v>8</v>
      </c>
      <c r="B13" s="51" t="s">
        <v>9</v>
      </c>
      <c r="H13" s="3">
        <v>3</v>
      </c>
      <c r="I13" s="3" t="s">
        <v>4</v>
      </c>
      <c r="J13" s="3">
        <v>6</v>
      </c>
      <c r="K13" s="3">
        <v>4</v>
      </c>
      <c r="M13">
        <v>10</v>
      </c>
      <c r="N13" t="str">
        <f t="shared" si="0"/>
        <v>3G64</v>
      </c>
      <c r="P13" t="s">
        <v>27</v>
      </c>
      <c r="Q13" t="s">
        <v>175</v>
      </c>
      <c r="R13" t="s">
        <v>165</v>
      </c>
      <c r="S13" t="s">
        <v>28</v>
      </c>
      <c r="T13" t="s">
        <v>31</v>
      </c>
      <c r="V13" t="s">
        <v>33</v>
      </c>
      <c r="X13" t="str">
        <f t="shared" si="1"/>
        <v>INSERT INTO GRUPO VALUES('3G64')</v>
      </c>
    </row>
    <row r="14" spans="1:24" ht="30" x14ac:dyDescent="0.25">
      <c r="A14" s="53" t="s">
        <v>10</v>
      </c>
      <c r="B14" s="54" t="s">
        <v>11</v>
      </c>
      <c r="H14" s="3">
        <v>3</v>
      </c>
      <c r="I14" s="3" t="s">
        <v>4</v>
      </c>
      <c r="J14" s="3">
        <v>6</v>
      </c>
      <c r="K14" s="3">
        <v>5</v>
      </c>
      <c r="M14">
        <v>11</v>
      </c>
      <c r="N14" t="str">
        <f t="shared" si="0"/>
        <v>3G65</v>
      </c>
      <c r="P14" t="s">
        <v>27</v>
      </c>
      <c r="Q14" t="s">
        <v>175</v>
      </c>
      <c r="R14" t="s">
        <v>165</v>
      </c>
      <c r="S14" t="s">
        <v>28</v>
      </c>
      <c r="T14" t="s">
        <v>31</v>
      </c>
      <c r="V14" t="s">
        <v>33</v>
      </c>
      <c r="X14" t="str">
        <f t="shared" si="1"/>
        <v>INSERT INTO GRUPO VALUES('3G65')</v>
      </c>
    </row>
    <row r="15" spans="1:24" x14ac:dyDescent="0.25">
      <c r="H15" s="3">
        <v>3</v>
      </c>
      <c r="I15" s="3" t="s">
        <v>4</v>
      </c>
      <c r="J15" s="3">
        <v>6</v>
      </c>
      <c r="K15" s="3">
        <v>6</v>
      </c>
      <c r="M15">
        <v>12</v>
      </c>
      <c r="N15" t="str">
        <f t="shared" si="0"/>
        <v>3G66</v>
      </c>
      <c r="P15" t="s">
        <v>27</v>
      </c>
      <c r="Q15" t="s">
        <v>175</v>
      </c>
      <c r="R15" t="s">
        <v>165</v>
      </c>
      <c r="S15" t="s">
        <v>28</v>
      </c>
      <c r="T15" t="s">
        <v>31</v>
      </c>
      <c r="V15" t="s">
        <v>33</v>
      </c>
      <c r="X15" t="str">
        <f t="shared" si="1"/>
        <v>INSERT INTO GRUPO VALUES('3G66')</v>
      </c>
    </row>
    <row r="16" spans="1:24" x14ac:dyDescent="0.25">
      <c r="H16" s="3">
        <v>3</v>
      </c>
      <c r="I16" s="3" t="s">
        <v>4</v>
      </c>
      <c r="J16" s="3">
        <v>6</v>
      </c>
      <c r="K16" s="3">
        <v>7</v>
      </c>
      <c r="M16">
        <v>13</v>
      </c>
      <c r="N16" t="str">
        <f t="shared" si="0"/>
        <v>3G67</v>
      </c>
      <c r="P16" t="s">
        <v>27</v>
      </c>
      <c r="Q16" t="s">
        <v>175</v>
      </c>
      <c r="R16" t="s">
        <v>165</v>
      </c>
      <c r="S16" t="s">
        <v>28</v>
      </c>
      <c r="T16" t="s">
        <v>31</v>
      </c>
      <c r="V16" t="s">
        <v>33</v>
      </c>
      <c r="X16" t="str">
        <f t="shared" si="1"/>
        <v>INSERT INTO GRUPO VALUES('3G67')</v>
      </c>
    </row>
    <row r="17" spans="8:24" x14ac:dyDescent="0.25">
      <c r="H17" s="3">
        <v>3</v>
      </c>
      <c r="I17" s="3" t="s">
        <v>4</v>
      </c>
      <c r="J17" s="3">
        <v>6</v>
      </c>
      <c r="K17" s="3">
        <v>8</v>
      </c>
      <c r="M17">
        <v>14</v>
      </c>
      <c r="N17" t="str">
        <f t="shared" si="0"/>
        <v>3G68</v>
      </c>
      <c r="P17" t="s">
        <v>27</v>
      </c>
      <c r="Q17" t="s">
        <v>175</v>
      </c>
      <c r="R17" t="s">
        <v>165</v>
      </c>
      <c r="S17" t="s">
        <v>28</v>
      </c>
      <c r="T17" t="s">
        <v>31</v>
      </c>
      <c r="V17" t="s">
        <v>33</v>
      </c>
      <c r="X17" t="str">
        <f t="shared" si="1"/>
        <v>INSERT INTO GRUPO VALUES('3G68')</v>
      </c>
    </row>
    <row r="18" spans="8:24" x14ac:dyDescent="0.25">
      <c r="H18" s="3">
        <v>3</v>
      </c>
      <c r="I18" s="3" t="s">
        <v>4</v>
      </c>
      <c r="J18" s="3">
        <v>6</v>
      </c>
      <c r="K18" s="3">
        <v>9</v>
      </c>
      <c r="M18">
        <v>15</v>
      </c>
      <c r="N18" t="str">
        <f>_xlfn.CONCAT(H18,I18,J18,K18)</f>
        <v>3G69</v>
      </c>
      <c r="P18" t="s">
        <v>27</v>
      </c>
      <c r="Q18" t="s">
        <v>175</v>
      </c>
      <c r="R18" t="s">
        <v>165</v>
      </c>
      <c r="S18" t="s">
        <v>28</v>
      </c>
      <c r="T18" t="s">
        <v>31</v>
      </c>
      <c r="V18" t="s">
        <v>33</v>
      </c>
      <c r="X18" t="str">
        <f t="shared" si="1"/>
        <v>INSERT INTO GRUPO VALUES('3G69')</v>
      </c>
    </row>
    <row r="19" spans="8:24" s="50" customFormat="1" x14ac:dyDescent="0.25">
      <c r="H19" s="233" t="s">
        <v>7</v>
      </c>
      <c r="I19" s="233"/>
      <c r="J19" s="233"/>
      <c r="K19" s="233"/>
      <c r="M19" s="50">
        <v>16</v>
      </c>
      <c r="P19" s="50" t="s">
        <v>27</v>
      </c>
      <c r="Q19" s="50" t="s">
        <v>175</v>
      </c>
      <c r="R19" s="50" t="s">
        <v>165</v>
      </c>
      <c r="S19" s="50" t="s">
        <v>28</v>
      </c>
      <c r="T19" s="50" t="s">
        <v>31</v>
      </c>
      <c r="V19" s="50" t="s">
        <v>33</v>
      </c>
      <c r="X19" s="50" t="str">
        <f t="shared" si="1"/>
        <v>INSERT INTO GRUPO VALUES('')</v>
      </c>
    </row>
    <row r="20" spans="8:24" x14ac:dyDescent="0.25">
      <c r="H20" s="3">
        <v>1</v>
      </c>
      <c r="I20" s="3" t="s">
        <v>6</v>
      </c>
      <c r="J20" s="3">
        <v>1</v>
      </c>
      <c r="K20" s="3">
        <v>1</v>
      </c>
      <c r="M20">
        <v>17</v>
      </c>
      <c r="N20" t="str">
        <f>_xlfn.CONCAT(H20,I20,J20,K20)</f>
        <v>1A11</v>
      </c>
      <c r="P20" t="s">
        <v>27</v>
      </c>
      <c r="Q20" t="s">
        <v>175</v>
      </c>
      <c r="R20" t="s">
        <v>165</v>
      </c>
      <c r="S20" t="s">
        <v>28</v>
      </c>
      <c r="T20" t="s">
        <v>31</v>
      </c>
      <c r="V20" t="s">
        <v>33</v>
      </c>
      <c r="X20" t="str">
        <f t="shared" si="1"/>
        <v>INSERT INTO GRUPO VALUES('1A11')</v>
      </c>
    </row>
    <row r="21" spans="8:24" x14ac:dyDescent="0.25">
      <c r="H21" s="3">
        <v>1</v>
      </c>
      <c r="I21" s="3" t="s">
        <v>6</v>
      </c>
      <c r="J21" s="3">
        <v>1</v>
      </c>
      <c r="K21" s="3">
        <v>2</v>
      </c>
      <c r="M21">
        <v>18</v>
      </c>
      <c r="N21" t="str">
        <f t="shared" ref="N21:N34" si="2">_xlfn.CONCAT(H21,I21,J21,K21)</f>
        <v>1A12</v>
      </c>
      <c r="P21" t="s">
        <v>27</v>
      </c>
      <c r="Q21" t="s">
        <v>175</v>
      </c>
      <c r="R21" t="s">
        <v>165</v>
      </c>
      <c r="S21" t="s">
        <v>28</v>
      </c>
      <c r="T21" t="s">
        <v>31</v>
      </c>
      <c r="V21" t="s">
        <v>33</v>
      </c>
      <c r="X21" t="str">
        <f t="shared" si="1"/>
        <v>INSERT INTO GRUPO VALUES('1A12')</v>
      </c>
    </row>
    <row r="22" spans="8:24" x14ac:dyDescent="0.25">
      <c r="H22" s="3">
        <v>2</v>
      </c>
      <c r="I22" s="3" t="s">
        <v>6</v>
      </c>
      <c r="J22" s="3">
        <v>3</v>
      </c>
      <c r="K22" s="3">
        <v>1</v>
      </c>
      <c r="M22">
        <v>19</v>
      </c>
      <c r="N22" t="str">
        <f t="shared" si="2"/>
        <v>2A31</v>
      </c>
      <c r="P22" t="s">
        <v>27</v>
      </c>
      <c r="Q22" t="s">
        <v>175</v>
      </c>
      <c r="R22" t="s">
        <v>165</v>
      </c>
      <c r="S22" t="s">
        <v>28</v>
      </c>
      <c r="T22" t="s">
        <v>31</v>
      </c>
      <c r="V22" t="s">
        <v>33</v>
      </c>
      <c r="X22" t="str">
        <f t="shared" si="1"/>
        <v>INSERT INTO GRUPO VALUES('2A31')</v>
      </c>
    </row>
    <row r="23" spans="8:24" x14ac:dyDescent="0.25">
      <c r="H23" s="3">
        <v>2</v>
      </c>
      <c r="I23" s="3" t="s">
        <v>6</v>
      </c>
      <c r="J23" s="3">
        <v>3</v>
      </c>
      <c r="K23" s="3">
        <v>2</v>
      </c>
      <c r="M23">
        <v>20</v>
      </c>
      <c r="N23" t="str">
        <f t="shared" si="2"/>
        <v>2A32</v>
      </c>
      <c r="P23" t="s">
        <v>27</v>
      </c>
      <c r="Q23" t="s">
        <v>175</v>
      </c>
      <c r="R23" t="s">
        <v>165</v>
      </c>
      <c r="S23" t="s">
        <v>28</v>
      </c>
      <c r="T23" t="s">
        <v>31</v>
      </c>
      <c r="V23" t="s">
        <v>33</v>
      </c>
      <c r="X23" t="str">
        <f t="shared" si="1"/>
        <v>INSERT INTO GRUPO VALUES('2A32')</v>
      </c>
    </row>
    <row r="24" spans="8:24" x14ac:dyDescent="0.25">
      <c r="H24" s="3">
        <v>2</v>
      </c>
      <c r="I24" s="3" t="s">
        <v>6</v>
      </c>
      <c r="J24" s="3">
        <v>3</v>
      </c>
      <c r="K24" s="3">
        <v>3</v>
      </c>
      <c r="M24">
        <v>21</v>
      </c>
      <c r="N24" t="str">
        <f t="shared" si="2"/>
        <v>2A33</v>
      </c>
      <c r="P24" t="s">
        <v>27</v>
      </c>
      <c r="Q24" t="s">
        <v>175</v>
      </c>
      <c r="R24" t="s">
        <v>165</v>
      </c>
      <c r="S24" t="s">
        <v>28</v>
      </c>
      <c r="T24" t="s">
        <v>31</v>
      </c>
      <c r="V24" t="s">
        <v>33</v>
      </c>
      <c r="X24" t="str">
        <f t="shared" si="1"/>
        <v>INSERT INTO GRUPO VALUES('2A33')</v>
      </c>
    </row>
    <row r="25" spans="8:24" x14ac:dyDescent="0.25">
      <c r="H25" s="3">
        <v>2</v>
      </c>
      <c r="I25" s="3" t="s">
        <v>6</v>
      </c>
      <c r="J25" s="3">
        <v>4</v>
      </c>
      <c r="K25" s="3">
        <v>1</v>
      </c>
      <c r="M25">
        <v>22</v>
      </c>
      <c r="N25" t="str">
        <f t="shared" si="2"/>
        <v>2A41</v>
      </c>
      <c r="P25" t="s">
        <v>27</v>
      </c>
      <c r="Q25" t="s">
        <v>175</v>
      </c>
      <c r="R25" t="s">
        <v>165</v>
      </c>
      <c r="S25" t="s">
        <v>28</v>
      </c>
      <c r="T25" t="s">
        <v>31</v>
      </c>
      <c r="V25" t="s">
        <v>33</v>
      </c>
      <c r="X25" t="str">
        <f t="shared" si="1"/>
        <v>INSERT INTO GRUPO VALUES('2A41')</v>
      </c>
    </row>
    <row r="26" spans="8:24" x14ac:dyDescent="0.25">
      <c r="H26" s="3">
        <v>2</v>
      </c>
      <c r="I26" s="3" t="s">
        <v>6</v>
      </c>
      <c r="J26" s="3">
        <v>4</v>
      </c>
      <c r="K26" s="3">
        <v>2</v>
      </c>
      <c r="M26">
        <v>23</v>
      </c>
      <c r="N26" t="str">
        <f t="shared" si="2"/>
        <v>2A42</v>
      </c>
      <c r="P26" t="s">
        <v>27</v>
      </c>
      <c r="Q26" t="s">
        <v>175</v>
      </c>
      <c r="R26" t="s">
        <v>165</v>
      </c>
      <c r="S26" t="s">
        <v>28</v>
      </c>
      <c r="T26" t="s">
        <v>31</v>
      </c>
      <c r="V26" t="s">
        <v>33</v>
      </c>
      <c r="X26" t="str">
        <f t="shared" si="1"/>
        <v>INSERT INTO GRUPO VALUES('2A42')</v>
      </c>
    </row>
    <row r="27" spans="8:24" x14ac:dyDescent="0.25">
      <c r="H27" s="3">
        <v>2</v>
      </c>
      <c r="I27" s="3" t="s">
        <v>6</v>
      </c>
      <c r="J27" s="3">
        <v>4</v>
      </c>
      <c r="K27" s="3">
        <v>3</v>
      </c>
      <c r="M27">
        <v>24</v>
      </c>
      <c r="N27" t="str">
        <f t="shared" si="2"/>
        <v>2A43</v>
      </c>
      <c r="P27" t="s">
        <v>27</v>
      </c>
      <c r="Q27" t="s">
        <v>175</v>
      </c>
      <c r="R27" t="s">
        <v>165</v>
      </c>
      <c r="S27" t="s">
        <v>28</v>
      </c>
      <c r="T27" t="s">
        <v>31</v>
      </c>
      <c r="V27" t="s">
        <v>33</v>
      </c>
      <c r="X27" t="str">
        <f t="shared" si="1"/>
        <v>INSERT INTO GRUPO VALUES('2A43')</v>
      </c>
    </row>
    <row r="28" spans="8:24" x14ac:dyDescent="0.25">
      <c r="H28" s="3">
        <v>3</v>
      </c>
      <c r="I28" s="3" t="s">
        <v>6</v>
      </c>
      <c r="J28" s="3">
        <v>5</v>
      </c>
      <c r="K28" s="3">
        <v>4</v>
      </c>
      <c r="M28">
        <v>25</v>
      </c>
      <c r="N28" t="str">
        <f t="shared" si="2"/>
        <v>3A54</v>
      </c>
      <c r="P28" t="s">
        <v>27</v>
      </c>
      <c r="Q28" t="s">
        <v>175</v>
      </c>
      <c r="R28" t="s">
        <v>165</v>
      </c>
      <c r="S28" t="s">
        <v>28</v>
      </c>
      <c r="T28" t="s">
        <v>31</v>
      </c>
      <c r="V28" t="s">
        <v>33</v>
      </c>
      <c r="X28" t="str">
        <f t="shared" si="1"/>
        <v>INSERT INTO GRUPO VALUES('3A54')</v>
      </c>
    </row>
    <row r="29" spans="8:24" x14ac:dyDescent="0.25">
      <c r="H29" s="3">
        <v>3</v>
      </c>
      <c r="I29" s="3" t="s">
        <v>6</v>
      </c>
      <c r="J29" s="3">
        <v>5</v>
      </c>
      <c r="K29" s="3">
        <v>5</v>
      </c>
      <c r="M29">
        <v>26</v>
      </c>
      <c r="N29" t="str">
        <f t="shared" si="2"/>
        <v>3A55</v>
      </c>
      <c r="P29" t="s">
        <v>27</v>
      </c>
      <c r="Q29" t="s">
        <v>175</v>
      </c>
      <c r="R29" t="s">
        <v>165</v>
      </c>
      <c r="S29" t="s">
        <v>28</v>
      </c>
      <c r="T29" t="s">
        <v>31</v>
      </c>
      <c r="V29" t="s">
        <v>33</v>
      </c>
      <c r="X29" t="str">
        <f t="shared" si="1"/>
        <v>INSERT INTO GRUPO VALUES('3A55')</v>
      </c>
    </row>
    <row r="30" spans="8:24" x14ac:dyDescent="0.25">
      <c r="H30" s="3">
        <v>3</v>
      </c>
      <c r="I30" s="3" t="s">
        <v>6</v>
      </c>
      <c r="J30" s="3">
        <v>5</v>
      </c>
      <c r="K30" s="3">
        <v>6</v>
      </c>
      <c r="M30">
        <v>27</v>
      </c>
      <c r="N30" t="str">
        <f t="shared" si="2"/>
        <v>3A56</v>
      </c>
      <c r="P30" t="s">
        <v>27</v>
      </c>
      <c r="Q30" t="s">
        <v>175</v>
      </c>
      <c r="R30" t="s">
        <v>165</v>
      </c>
      <c r="S30" t="s">
        <v>28</v>
      </c>
      <c r="T30" t="s">
        <v>31</v>
      </c>
      <c r="V30" t="s">
        <v>33</v>
      </c>
      <c r="X30" t="str">
        <f t="shared" si="1"/>
        <v>INSERT INTO GRUPO VALUES('3A56')</v>
      </c>
    </row>
    <row r="31" spans="8:24" x14ac:dyDescent="0.25">
      <c r="H31" s="3">
        <v>3</v>
      </c>
      <c r="I31" s="3" t="s">
        <v>6</v>
      </c>
      <c r="J31" s="3">
        <v>6</v>
      </c>
      <c r="K31" s="3">
        <v>1</v>
      </c>
      <c r="M31">
        <v>28</v>
      </c>
      <c r="N31" t="str">
        <f t="shared" si="2"/>
        <v>3A61</v>
      </c>
      <c r="P31" t="s">
        <v>27</v>
      </c>
      <c r="Q31" t="s">
        <v>175</v>
      </c>
      <c r="R31" t="s">
        <v>165</v>
      </c>
      <c r="S31" t="s">
        <v>28</v>
      </c>
      <c r="T31" t="s">
        <v>31</v>
      </c>
      <c r="V31" t="s">
        <v>33</v>
      </c>
      <c r="X31" t="str">
        <f t="shared" si="1"/>
        <v>INSERT INTO GRUPO VALUES('3A61')</v>
      </c>
    </row>
    <row r="32" spans="8:24" x14ac:dyDescent="0.25">
      <c r="H32" s="3">
        <v>3</v>
      </c>
      <c r="I32" s="3" t="s">
        <v>6</v>
      </c>
      <c r="J32" s="3">
        <v>6</v>
      </c>
      <c r="K32" s="3">
        <v>2</v>
      </c>
      <c r="M32">
        <v>29</v>
      </c>
      <c r="N32" t="str">
        <f t="shared" si="2"/>
        <v>3A62</v>
      </c>
      <c r="P32" t="s">
        <v>27</v>
      </c>
      <c r="Q32" t="s">
        <v>175</v>
      </c>
      <c r="R32" t="s">
        <v>165</v>
      </c>
      <c r="S32" t="s">
        <v>28</v>
      </c>
      <c r="T32" t="s">
        <v>31</v>
      </c>
      <c r="V32" t="s">
        <v>33</v>
      </c>
      <c r="X32" t="str">
        <f t="shared" si="1"/>
        <v>INSERT INTO GRUPO VALUES('3A62')</v>
      </c>
    </row>
    <row r="33" spans="8:24" x14ac:dyDescent="0.25">
      <c r="H33" s="3">
        <v>3</v>
      </c>
      <c r="I33" s="3" t="s">
        <v>6</v>
      </c>
      <c r="J33" s="3">
        <v>6</v>
      </c>
      <c r="K33" s="3">
        <v>3</v>
      </c>
      <c r="M33">
        <v>30</v>
      </c>
      <c r="N33" t="str">
        <f t="shared" si="2"/>
        <v>3A63</v>
      </c>
      <c r="P33" t="s">
        <v>27</v>
      </c>
      <c r="Q33" t="s">
        <v>175</v>
      </c>
      <c r="R33" t="s">
        <v>165</v>
      </c>
      <c r="S33" t="s">
        <v>28</v>
      </c>
      <c r="T33" t="s">
        <v>31</v>
      </c>
      <c r="V33" t="s">
        <v>33</v>
      </c>
      <c r="X33" t="str">
        <f t="shared" si="1"/>
        <v>INSERT INTO GRUPO VALUES('3A63')</v>
      </c>
    </row>
    <row r="34" spans="8:24" x14ac:dyDescent="0.25">
      <c r="H34" s="3">
        <v>3</v>
      </c>
      <c r="I34" s="3" t="s">
        <v>6</v>
      </c>
      <c r="J34" s="3">
        <v>6</v>
      </c>
      <c r="K34" s="3">
        <v>4</v>
      </c>
      <c r="M34">
        <v>31</v>
      </c>
      <c r="N34" t="str">
        <f t="shared" si="2"/>
        <v>3A64</v>
      </c>
      <c r="P34" t="s">
        <v>27</v>
      </c>
      <c r="Q34" t="s">
        <v>175</v>
      </c>
      <c r="R34" t="s">
        <v>165</v>
      </c>
      <c r="S34" t="s">
        <v>28</v>
      </c>
      <c r="T34" t="s">
        <v>31</v>
      </c>
      <c r="V34" t="s">
        <v>33</v>
      </c>
      <c r="X34" t="str">
        <f t="shared" si="1"/>
        <v>INSERT INTO GRUPO VALUES('3A64')</v>
      </c>
    </row>
    <row r="35" spans="8:24" s="50" customFormat="1" x14ac:dyDescent="0.25">
      <c r="H35" s="233" t="s">
        <v>9</v>
      </c>
      <c r="I35" s="233"/>
      <c r="J35" s="233"/>
      <c r="K35" s="233"/>
      <c r="M35" s="50">
        <v>32</v>
      </c>
      <c r="P35" s="50" t="s">
        <v>27</v>
      </c>
      <c r="Q35" s="50" t="s">
        <v>175</v>
      </c>
      <c r="R35" s="50" t="s">
        <v>165</v>
      </c>
      <c r="S35" s="50" t="s">
        <v>28</v>
      </c>
      <c r="T35" s="50" t="s">
        <v>31</v>
      </c>
      <c r="V35" s="50" t="s">
        <v>33</v>
      </c>
      <c r="X35" s="50" t="str">
        <f t="shared" si="1"/>
        <v>INSERT INTO GRUPO VALUES('')</v>
      </c>
    </row>
    <row r="36" spans="8:24" x14ac:dyDescent="0.25">
      <c r="H36" s="3">
        <v>1</v>
      </c>
      <c r="I36" s="3" t="s">
        <v>8</v>
      </c>
      <c r="J36" s="3">
        <v>1</v>
      </c>
      <c r="K36" s="3">
        <v>1</v>
      </c>
      <c r="M36">
        <v>33</v>
      </c>
      <c r="N36" t="str">
        <f>_xlfn.CONCAT(H36,I36,J36,K36)</f>
        <v>1F11</v>
      </c>
      <c r="P36" t="s">
        <v>27</v>
      </c>
      <c r="Q36" t="s">
        <v>175</v>
      </c>
      <c r="R36" t="s">
        <v>165</v>
      </c>
      <c r="S36" t="s">
        <v>28</v>
      </c>
      <c r="T36" t="s">
        <v>31</v>
      </c>
      <c r="V36" t="s">
        <v>33</v>
      </c>
      <c r="X36" t="str">
        <f t="shared" si="1"/>
        <v>INSERT INTO GRUPO VALUES('1F11')</v>
      </c>
    </row>
    <row r="37" spans="8:24" x14ac:dyDescent="0.25">
      <c r="H37" s="3">
        <v>1</v>
      </c>
      <c r="I37" s="3" t="s">
        <v>8</v>
      </c>
      <c r="J37" s="3">
        <v>1</v>
      </c>
      <c r="K37" s="3">
        <v>2</v>
      </c>
      <c r="M37">
        <v>34</v>
      </c>
      <c r="N37" t="str">
        <f t="shared" ref="N37:N50" si="3">_xlfn.CONCAT(H37,I37,J37,K37)</f>
        <v>1F12</v>
      </c>
      <c r="P37" t="s">
        <v>27</v>
      </c>
      <c r="Q37" t="s">
        <v>175</v>
      </c>
      <c r="R37" t="s">
        <v>165</v>
      </c>
      <c r="S37" t="s">
        <v>28</v>
      </c>
      <c r="T37" t="s">
        <v>31</v>
      </c>
      <c r="V37" t="s">
        <v>33</v>
      </c>
      <c r="X37" t="str">
        <f t="shared" si="1"/>
        <v>INSERT INTO GRUPO VALUES('1F12')</v>
      </c>
    </row>
    <row r="38" spans="8:24" x14ac:dyDescent="0.25">
      <c r="H38" s="3">
        <v>1</v>
      </c>
      <c r="I38" s="3" t="s">
        <v>8</v>
      </c>
      <c r="J38" s="3">
        <v>2</v>
      </c>
      <c r="K38" s="3">
        <v>1</v>
      </c>
      <c r="M38">
        <v>35</v>
      </c>
      <c r="N38" t="str">
        <f t="shared" si="3"/>
        <v>1F21</v>
      </c>
      <c r="P38" t="s">
        <v>27</v>
      </c>
      <c r="Q38" t="s">
        <v>175</v>
      </c>
      <c r="R38" t="s">
        <v>165</v>
      </c>
      <c r="S38" t="s">
        <v>28</v>
      </c>
      <c r="T38" t="s">
        <v>31</v>
      </c>
      <c r="V38" t="s">
        <v>33</v>
      </c>
      <c r="X38" t="str">
        <f t="shared" si="1"/>
        <v>INSERT INTO GRUPO VALUES('1F21')</v>
      </c>
    </row>
    <row r="39" spans="8:24" x14ac:dyDescent="0.25">
      <c r="H39" s="3">
        <v>1</v>
      </c>
      <c r="I39" s="3" t="s">
        <v>8</v>
      </c>
      <c r="J39" s="3">
        <v>2</v>
      </c>
      <c r="K39" s="3">
        <v>2</v>
      </c>
      <c r="M39">
        <v>36</v>
      </c>
      <c r="N39" t="str">
        <f t="shared" si="3"/>
        <v>1F22</v>
      </c>
      <c r="P39" t="s">
        <v>27</v>
      </c>
      <c r="Q39" t="s">
        <v>175</v>
      </c>
      <c r="R39" t="s">
        <v>165</v>
      </c>
      <c r="S39" t="s">
        <v>28</v>
      </c>
      <c r="T39" t="s">
        <v>31</v>
      </c>
      <c r="V39" t="s">
        <v>33</v>
      </c>
      <c r="X39" t="str">
        <f t="shared" si="1"/>
        <v>INSERT INTO GRUPO VALUES('1F22')</v>
      </c>
    </row>
    <row r="40" spans="8:24" x14ac:dyDescent="0.25">
      <c r="H40" s="3">
        <v>2</v>
      </c>
      <c r="I40" s="3" t="s">
        <v>8</v>
      </c>
      <c r="J40" s="3">
        <v>3</v>
      </c>
      <c r="K40" s="3">
        <v>1</v>
      </c>
      <c r="M40">
        <v>37</v>
      </c>
      <c r="N40" t="str">
        <f t="shared" si="3"/>
        <v>2F31</v>
      </c>
      <c r="P40" t="s">
        <v>27</v>
      </c>
      <c r="Q40" t="s">
        <v>175</v>
      </c>
      <c r="R40" t="s">
        <v>165</v>
      </c>
      <c r="S40" t="s">
        <v>28</v>
      </c>
      <c r="T40" t="s">
        <v>31</v>
      </c>
      <c r="V40" t="s">
        <v>33</v>
      </c>
      <c r="X40" t="str">
        <f t="shared" si="1"/>
        <v>INSERT INTO GRUPO VALUES('2F31')</v>
      </c>
    </row>
    <row r="41" spans="8:24" x14ac:dyDescent="0.25">
      <c r="H41" s="3">
        <v>2</v>
      </c>
      <c r="I41" s="3" t="s">
        <v>8</v>
      </c>
      <c r="J41" s="3">
        <v>3</v>
      </c>
      <c r="K41" s="3">
        <v>2</v>
      </c>
      <c r="M41">
        <v>38</v>
      </c>
      <c r="N41" t="str">
        <f t="shared" si="3"/>
        <v>2F32</v>
      </c>
      <c r="P41" t="s">
        <v>27</v>
      </c>
      <c r="Q41" t="s">
        <v>175</v>
      </c>
      <c r="R41" t="s">
        <v>165</v>
      </c>
      <c r="S41" t="s">
        <v>28</v>
      </c>
      <c r="T41" t="s">
        <v>31</v>
      </c>
      <c r="V41" t="s">
        <v>33</v>
      </c>
      <c r="X41" t="str">
        <f t="shared" si="1"/>
        <v>INSERT INTO GRUPO VALUES('2F32')</v>
      </c>
    </row>
    <row r="42" spans="8:24" x14ac:dyDescent="0.25">
      <c r="H42" s="3">
        <v>2</v>
      </c>
      <c r="I42" s="3" t="s">
        <v>8</v>
      </c>
      <c r="J42" s="3">
        <v>3</v>
      </c>
      <c r="K42" s="3">
        <v>3</v>
      </c>
      <c r="M42">
        <v>39</v>
      </c>
      <c r="N42" t="str">
        <f t="shared" si="3"/>
        <v>2F33</v>
      </c>
      <c r="P42" t="s">
        <v>27</v>
      </c>
      <c r="Q42" t="s">
        <v>175</v>
      </c>
      <c r="R42" t="s">
        <v>165</v>
      </c>
      <c r="S42" t="s">
        <v>28</v>
      </c>
      <c r="T42" t="s">
        <v>31</v>
      </c>
      <c r="V42" t="s">
        <v>33</v>
      </c>
      <c r="X42" t="str">
        <f t="shared" si="1"/>
        <v>INSERT INTO GRUPO VALUES('2F33')</v>
      </c>
    </row>
    <row r="43" spans="8:24" x14ac:dyDescent="0.25">
      <c r="H43" s="3">
        <v>2</v>
      </c>
      <c r="I43" s="3" t="s">
        <v>8</v>
      </c>
      <c r="J43" s="3">
        <v>4</v>
      </c>
      <c r="K43" s="3">
        <v>1</v>
      </c>
      <c r="M43">
        <v>40</v>
      </c>
      <c r="N43" t="str">
        <f t="shared" si="3"/>
        <v>2F41</v>
      </c>
      <c r="P43" t="s">
        <v>27</v>
      </c>
      <c r="Q43" t="s">
        <v>175</v>
      </c>
      <c r="R43" t="s">
        <v>165</v>
      </c>
      <c r="S43" t="s">
        <v>28</v>
      </c>
      <c r="T43" t="s">
        <v>31</v>
      </c>
      <c r="V43" t="s">
        <v>33</v>
      </c>
      <c r="X43" t="str">
        <f t="shared" si="1"/>
        <v>INSERT INTO GRUPO VALUES('2F41')</v>
      </c>
    </row>
    <row r="44" spans="8:24" x14ac:dyDescent="0.25">
      <c r="H44" s="3">
        <v>2</v>
      </c>
      <c r="I44" s="3" t="s">
        <v>8</v>
      </c>
      <c r="J44" s="3">
        <v>4</v>
      </c>
      <c r="K44" s="3">
        <v>2</v>
      </c>
      <c r="M44">
        <v>41</v>
      </c>
      <c r="N44" t="str">
        <f t="shared" si="3"/>
        <v>2F42</v>
      </c>
      <c r="P44" t="s">
        <v>27</v>
      </c>
      <c r="Q44" t="s">
        <v>175</v>
      </c>
      <c r="R44" t="s">
        <v>165</v>
      </c>
      <c r="S44" t="s">
        <v>28</v>
      </c>
      <c r="T44" t="s">
        <v>31</v>
      </c>
      <c r="V44" t="s">
        <v>33</v>
      </c>
      <c r="X44" t="str">
        <f t="shared" si="1"/>
        <v>INSERT INTO GRUPO VALUES('2F42')</v>
      </c>
    </row>
    <row r="45" spans="8:24" x14ac:dyDescent="0.25">
      <c r="H45" s="3">
        <v>2</v>
      </c>
      <c r="I45" s="3" t="s">
        <v>8</v>
      </c>
      <c r="J45" s="3">
        <v>4</v>
      </c>
      <c r="K45" s="3">
        <v>3</v>
      </c>
      <c r="M45">
        <v>42</v>
      </c>
      <c r="N45" t="str">
        <f t="shared" si="3"/>
        <v>2F43</v>
      </c>
      <c r="P45" t="s">
        <v>27</v>
      </c>
      <c r="Q45" t="s">
        <v>175</v>
      </c>
      <c r="R45" t="s">
        <v>165</v>
      </c>
      <c r="S45" t="s">
        <v>28</v>
      </c>
      <c r="T45" t="s">
        <v>31</v>
      </c>
      <c r="V45" t="s">
        <v>33</v>
      </c>
      <c r="X45" t="str">
        <f t="shared" si="1"/>
        <v>INSERT INTO GRUPO VALUES('2F43')</v>
      </c>
    </row>
    <row r="46" spans="8:24" x14ac:dyDescent="0.25">
      <c r="H46" s="3">
        <v>3</v>
      </c>
      <c r="I46" s="3" t="s">
        <v>8</v>
      </c>
      <c r="J46" s="3">
        <v>5</v>
      </c>
      <c r="K46" s="3">
        <v>4</v>
      </c>
      <c r="M46">
        <v>43</v>
      </c>
      <c r="N46" t="str">
        <f t="shared" si="3"/>
        <v>3F54</v>
      </c>
      <c r="P46" t="s">
        <v>27</v>
      </c>
      <c r="Q46" t="s">
        <v>175</v>
      </c>
      <c r="R46" t="s">
        <v>165</v>
      </c>
      <c r="S46" t="s">
        <v>28</v>
      </c>
      <c r="T46" t="s">
        <v>31</v>
      </c>
      <c r="V46" t="s">
        <v>33</v>
      </c>
      <c r="X46" t="str">
        <f t="shared" si="1"/>
        <v>INSERT INTO GRUPO VALUES('3F54')</v>
      </c>
    </row>
    <row r="47" spans="8:24" x14ac:dyDescent="0.25">
      <c r="H47" s="3">
        <v>3</v>
      </c>
      <c r="I47" s="3" t="s">
        <v>8</v>
      </c>
      <c r="J47" s="3">
        <v>5</v>
      </c>
      <c r="K47" s="3">
        <v>5</v>
      </c>
      <c r="M47">
        <v>44</v>
      </c>
      <c r="N47" t="str">
        <f t="shared" si="3"/>
        <v>3F55</v>
      </c>
      <c r="P47" t="s">
        <v>27</v>
      </c>
      <c r="Q47" t="s">
        <v>175</v>
      </c>
      <c r="R47" t="s">
        <v>165</v>
      </c>
      <c r="S47" t="s">
        <v>28</v>
      </c>
      <c r="T47" t="s">
        <v>31</v>
      </c>
      <c r="V47" t="s">
        <v>33</v>
      </c>
      <c r="X47" t="str">
        <f t="shared" si="1"/>
        <v>INSERT INTO GRUPO VALUES('3F55')</v>
      </c>
    </row>
    <row r="48" spans="8:24" x14ac:dyDescent="0.25">
      <c r="H48" s="3">
        <v>3</v>
      </c>
      <c r="I48" s="3" t="s">
        <v>8</v>
      </c>
      <c r="J48" s="3">
        <v>5</v>
      </c>
      <c r="K48" s="3">
        <v>6</v>
      </c>
      <c r="M48">
        <v>45</v>
      </c>
      <c r="N48" t="str">
        <f t="shared" si="3"/>
        <v>3F56</v>
      </c>
      <c r="P48" t="s">
        <v>27</v>
      </c>
      <c r="Q48" t="s">
        <v>175</v>
      </c>
      <c r="R48" t="s">
        <v>165</v>
      </c>
      <c r="S48" t="s">
        <v>28</v>
      </c>
      <c r="T48" t="s">
        <v>31</v>
      </c>
      <c r="V48" t="s">
        <v>33</v>
      </c>
      <c r="X48" t="str">
        <f t="shared" si="1"/>
        <v>INSERT INTO GRUPO VALUES('3F56')</v>
      </c>
    </row>
    <row r="49" spans="8:24" x14ac:dyDescent="0.25">
      <c r="H49" s="3">
        <v>3</v>
      </c>
      <c r="I49" s="3" t="s">
        <v>8</v>
      </c>
      <c r="J49" s="3">
        <v>6</v>
      </c>
      <c r="K49" s="3">
        <v>1</v>
      </c>
      <c r="M49">
        <v>46</v>
      </c>
      <c r="N49" t="str">
        <f t="shared" si="3"/>
        <v>3F61</v>
      </c>
      <c r="P49" t="s">
        <v>27</v>
      </c>
      <c r="Q49" t="s">
        <v>175</v>
      </c>
      <c r="R49" t="s">
        <v>165</v>
      </c>
      <c r="S49" t="s">
        <v>28</v>
      </c>
      <c r="T49" t="s">
        <v>31</v>
      </c>
      <c r="V49" t="s">
        <v>33</v>
      </c>
      <c r="X49" t="str">
        <f t="shared" si="1"/>
        <v>INSERT INTO GRUPO VALUES('3F61')</v>
      </c>
    </row>
    <row r="50" spans="8:24" x14ac:dyDescent="0.25">
      <c r="H50" s="3">
        <v>3</v>
      </c>
      <c r="I50" s="3" t="s">
        <v>8</v>
      </c>
      <c r="J50" s="3">
        <v>6</v>
      </c>
      <c r="K50" s="3">
        <v>2</v>
      </c>
      <c r="M50">
        <v>47</v>
      </c>
      <c r="N50" t="str">
        <f t="shared" si="3"/>
        <v>3F62</v>
      </c>
      <c r="P50" t="s">
        <v>27</v>
      </c>
      <c r="Q50" t="s">
        <v>175</v>
      </c>
      <c r="R50" t="s">
        <v>165</v>
      </c>
      <c r="S50" t="s">
        <v>28</v>
      </c>
      <c r="T50" t="s">
        <v>31</v>
      </c>
      <c r="V50" t="s">
        <v>33</v>
      </c>
      <c r="X50" t="str">
        <f t="shared" si="1"/>
        <v>INSERT INTO GRUPO VALUES('3F62')</v>
      </c>
    </row>
    <row r="51" spans="8:24" s="50" customFormat="1" x14ac:dyDescent="0.25">
      <c r="H51" s="233" t="s">
        <v>180</v>
      </c>
      <c r="I51" s="233"/>
      <c r="J51" s="233"/>
      <c r="K51" s="233"/>
      <c r="M51" s="50">
        <v>48</v>
      </c>
      <c r="P51" s="50" t="s">
        <v>27</v>
      </c>
      <c r="Q51" s="50" t="s">
        <v>175</v>
      </c>
      <c r="R51" s="50" t="s">
        <v>165</v>
      </c>
      <c r="S51" s="50" t="s">
        <v>28</v>
      </c>
      <c r="T51" s="50" t="s">
        <v>31</v>
      </c>
      <c r="V51" s="50" t="s">
        <v>33</v>
      </c>
      <c r="X51" s="50" t="str">
        <f t="shared" si="1"/>
        <v>INSERT INTO GRUPO VALUES('')</v>
      </c>
    </row>
    <row r="52" spans="8:24" x14ac:dyDescent="0.25">
      <c r="H52" s="3">
        <v>1</v>
      </c>
      <c r="I52" s="3" t="s">
        <v>10</v>
      </c>
      <c r="J52" s="3">
        <v>1</v>
      </c>
      <c r="K52" s="3">
        <v>1</v>
      </c>
      <c r="M52">
        <v>49</v>
      </c>
      <c r="N52" t="str">
        <f>_xlfn.CONCAT(H52,I52,J52,K52)</f>
        <v>1E11</v>
      </c>
      <c r="P52" t="s">
        <v>27</v>
      </c>
      <c r="Q52" t="s">
        <v>175</v>
      </c>
      <c r="R52" t="s">
        <v>165</v>
      </c>
      <c r="S52" t="s">
        <v>28</v>
      </c>
      <c r="T52" t="s">
        <v>31</v>
      </c>
      <c r="V52" t="s">
        <v>33</v>
      </c>
      <c r="X52" t="str">
        <f t="shared" si="1"/>
        <v>INSERT INTO GRUPO VALUES('1E11')</v>
      </c>
    </row>
    <row r="53" spans="8:24" x14ac:dyDescent="0.25">
      <c r="H53" s="3">
        <v>1</v>
      </c>
      <c r="I53" s="3" t="s">
        <v>10</v>
      </c>
      <c r="J53" s="3">
        <v>1</v>
      </c>
      <c r="K53" s="3">
        <v>2</v>
      </c>
      <c r="M53">
        <v>50</v>
      </c>
      <c r="N53" t="str">
        <f t="shared" ref="N53:N66" si="4">_xlfn.CONCAT(H53,I53,J53,K53)</f>
        <v>1E12</v>
      </c>
      <c r="P53" t="s">
        <v>27</v>
      </c>
      <c r="Q53" t="s">
        <v>175</v>
      </c>
      <c r="R53" t="s">
        <v>165</v>
      </c>
      <c r="S53" t="s">
        <v>28</v>
      </c>
      <c r="T53" t="s">
        <v>31</v>
      </c>
      <c r="V53" t="s">
        <v>33</v>
      </c>
      <c r="X53" t="str">
        <f t="shared" si="1"/>
        <v>INSERT INTO GRUPO VALUES('1E12')</v>
      </c>
    </row>
    <row r="54" spans="8:24" x14ac:dyDescent="0.25">
      <c r="H54" s="3">
        <v>1</v>
      </c>
      <c r="I54" s="3" t="s">
        <v>10</v>
      </c>
      <c r="J54" s="3">
        <v>2</v>
      </c>
      <c r="K54" s="3">
        <v>1</v>
      </c>
      <c r="M54">
        <v>51</v>
      </c>
      <c r="N54" t="str">
        <f t="shared" si="4"/>
        <v>1E21</v>
      </c>
      <c r="P54" t="s">
        <v>27</v>
      </c>
      <c r="Q54" t="s">
        <v>175</v>
      </c>
      <c r="R54" t="s">
        <v>165</v>
      </c>
      <c r="S54" t="s">
        <v>28</v>
      </c>
      <c r="T54" t="s">
        <v>31</v>
      </c>
      <c r="V54" t="s">
        <v>33</v>
      </c>
      <c r="X54" t="str">
        <f t="shared" si="1"/>
        <v>INSERT INTO GRUPO VALUES('1E21')</v>
      </c>
    </row>
    <row r="55" spans="8:24" x14ac:dyDescent="0.25">
      <c r="H55" s="3">
        <v>1</v>
      </c>
      <c r="I55" s="3" t="s">
        <v>10</v>
      </c>
      <c r="J55" s="3">
        <v>2</v>
      </c>
      <c r="K55" s="3">
        <v>2</v>
      </c>
      <c r="M55">
        <v>52</v>
      </c>
      <c r="N55" t="str">
        <f t="shared" si="4"/>
        <v>1E22</v>
      </c>
      <c r="P55" t="s">
        <v>27</v>
      </c>
      <c r="Q55" t="s">
        <v>175</v>
      </c>
      <c r="R55" t="s">
        <v>165</v>
      </c>
      <c r="S55" t="s">
        <v>28</v>
      </c>
      <c r="T55" t="s">
        <v>31</v>
      </c>
      <c r="V55" t="s">
        <v>33</v>
      </c>
      <c r="X55" t="str">
        <f t="shared" si="1"/>
        <v>INSERT INTO GRUPO VALUES('1E22')</v>
      </c>
    </row>
    <row r="56" spans="8:24" x14ac:dyDescent="0.25">
      <c r="H56" s="3">
        <v>2</v>
      </c>
      <c r="I56" s="3" t="s">
        <v>10</v>
      </c>
      <c r="J56" s="3">
        <v>3</v>
      </c>
      <c r="K56" s="3">
        <v>1</v>
      </c>
      <c r="M56">
        <v>53</v>
      </c>
      <c r="N56" t="str">
        <f t="shared" si="4"/>
        <v>2E31</v>
      </c>
      <c r="P56" t="s">
        <v>27</v>
      </c>
      <c r="Q56" t="s">
        <v>175</v>
      </c>
      <c r="R56" t="s">
        <v>165</v>
      </c>
      <c r="S56" t="s">
        <v>28</v>
      </c>
      <c r="T56" t="s">
        <v>31</v>
      </c>
      <c r="V56" t="s">
        <v>33</v>
      </c>
      <c r="X56" t="str">
        <f t="shared" si="1"/>
        <v>INSERT INTO GRUPO VALUES('2E31')</v>
      </c>
    </row>
    <row r="57" spans="8:24" x14ac:dyDescent="0.25">
      <c r="H57" s="3">
        <v>2</v>
      </c>
      <c r="I57" s="3" t="s">
        <v>10</v>
      </c>
      <c r="J57" s="3">
        <v>3</v>
      </c>
      <c r="K57" s="3">
        <v>2</v>
      </c>
      <c r="M57">
        <v>54</v>
      </c>
      <c r="N57" t="str">
        <f t="shared" si="4"/>
        <v>2E32</v>
      </c>
      <c r="P57" t="s">
        <v>27</v>
      </c>
      <c r="Q57" t="s">
        <v>175</v>
      </c>
      <c r="R57" t="s">
        <v>165</v>
      </c>
      <c r="S57" t="s">
        <v>28</v>
      </c>
      <c r="T57" t="s">
        <v>31</v>
      </c>
      <c r="V57" t="s">
        <v>33</v>
      </c>
      <c r="X57" t="str">
        <f t="shared" si="1"/>
        <v>INSERT INTO GRUPO VALUES('2E32')</v>
      </c>
    </row>
    <row r="58" spans="8:24" x14ac:dyDescent="0.25">
      <c r="H58" s="3">
        <v>2</v>
      </c>
      <c r="I58" s="3" t="s">
        <v>10</v>
      </c>
      <c r="J58" s="3">
        <v>3</v>
      </c>
      <c r="K58" s="3">
        <v>3</v>
      </c>
      <c r="N58" t="str">
        <f t="shared" si="4"/>
        <v>2E33</v>
      </c>
      <c r="P58" t="s">
        <v>27</v>
      </c>
      <c r="Q58" t="s">
        <v>175</v>
      </c>
      <c r="R58" t="s">
        <v>165</v>
      </c>
      <c r="S58" t="s">
        <v>28</v>
      </c>
      <c r="T58" t="s">
        <v>31</v>
      </c>
      <c r="V58" t="s">
        <v>33</v>
      </c>
      <c r="X58" t="str">
        <f t="shared" si="1"/>
        <v>INSERT INTO GRUPO VALUES('2E33')</v>
      </c>
    </row>
    <row r="59" spans="8:24" x14ac:dyDescent="0.25">
      <c r="H59" s="3">
        <v>2</v>
      </c>
      <c r="I59" s="3" t="s">
        <v>10</v>
      </c>
      <c r="J59" s="3">
        <v>4</v>
      </c>
      <c r="K59" s="3">
        <v>1</v>
      </c>
      <c r="M59">
        <v>55</v>
      </c>
      <c r="N59" t="str">
        <f t="shared" si="4"/>
        <v>2E41</v>
      </c>
      <c r="P59" t="s">
        <v>27</v>
      </c>
      <c r="Q59" t="s">
        <v>175</v>
      </c>
      <c r="R59" t="s">
        <v>165</v>
      </c>
      <c r="S59" t="s">
        <v>28</v>
      </c>
      <c r="T59" t="s">
        <v>31</v>
      </c>
      <c r="V59" t="s">
        <v>33</v>
      </c>
      <c r="X59" t="str">
        <f t="shared" si="1"/>
        <v>INSERT INTO GRUPO VALUES('2E41')</v>
      </c>
    </row>
    <row r="60" spans="8:24" x14ac:dyDescent="0.25">
      <c r="H60" s="3">
        <v>2</v>
      </c>
      <c r="I60" s="3" t="s">
        <v>10</v>
      </c>
      <c r="J60" s="3">
        <v>4</v>
      </c>
      <c r="K60" s="3">
        <v>2</v>
      </c>
      <c r="M60">
        <v>56</v>
      </c>
      <c r="N60" t="str">
        <f t="shared" si="4"/>
        <v>2E42</v>
      </c>
      <c r="P60" t="s">
        <v>27</v>
      </c>
      <c r="Q60" t="s">
        <v>175</v>
      </c>
      <c r="R60" t="s">
        <v>165</v>
      </c>
      <c r="S60" t="s">
        <v>28</v>
      </c>
      <c r="T60" t="s">
        <v>31</v>
      </c>
      <c r="V60" t="s">
        <v>33</v>
      </c>
      <c r="X60" t="str">
        <f t="shared" si="1"/>
        <v>INSERT INTO GRUPO VALUES('2E42')</v>
      </c>
    </row>
    <row r="61" spans="8:24" x14ac:dyDescent="0.25">
      <c r="H61" s="3">
        <v>3</v>
      </c>
      <c r="I61" s="3" t="s">
        <v>10</v>
      </c>
      <c r="J61" s="3">
        <v>5</v>
      </c>
      <c r="K61" s="3">
        <v>4</v>
      </c>
      <c r="M61">
        <v>57</v>
      </c>
      <c r="N61" t="str">
        <f t="shared" si="4"/>
        <v>3E54</v>
      </c>
      <c r="P61" t="s">
        <v>27</v>
      </c>
      <c r="Q61" t="s">
        <v>175</v>
      </c>
      <c r="R61" t="s">
        <v>165</v>
      </c>
      <c r="S61" t="s">
        <v>28</v>
      </c>
      <c r="T61" t="s">
        <v>31</v>
      </c>
      <c r="V61" t="s">
        <v>33</v>
      </c>
      <c r="X61" t="str">
        <f t="shared" si="1"/>
        <v>INSERT INTO GRUPO VALUES('3E54')</v>
      </c>
    </row>
    <row r="62" spans="8:24" x14ac:dyDescent="0.25">
      <c r="H62" s="3">
        <v>3</v>
      </c>
      <c r="I62" s="3" t="s">
        <v>10</v>
      </c>
      <c r="J62" s="3">
        <v>5</v>
      </c>
      <c r="K62" s="3">
        <v>5</v>
      </c>
      <c r="M62">
        <v>58</v>
      </c>
      <c r="N62" t="str">
        <f t="shared" si="4"/>
        <v>3E55</v>
      </c>
      <c r="P62" t="s">
        <v>27</v>
      </c>
      <c r="Q62" t="s">
        <v>175</v>
      </c>
      <c r="R62" t="s">
        <v>165</v>
      </c>
      <c r="S62" t="s">
        <v>28</v>
      </c>
      <c r="T62" t="s">
        <v>31</v>
      </c>
      <c r="V62" t="s">
        <v>33</v>
      </c>
      <c r="X62" t="str">
        <f t="shared" si="1"/>
        <v>INSERT INTO GRUPO VALUES('3E55')</v>
      </c>
    </row>
    <row r="63" spans="8:24" x14ac:dyDescent="0.25">
      <c r="H63" s="3">
        <v>3</v>
      </c>
      <c r="I63" s="3" t="s">
        <v>10</v>
      </c>
      <c r="J63" s="3">
        <v>5</v>
      </c>
      <c r="K63" s="3">
        <v>6</v>
      </c>
      <c r="M63">
        <v>59</v>
      </c>
      <c r="N63" t="str">
        <f t="shared" si="4"/>
        <v>3E56</v>
      </c>
      <c r="P63" t="s">
        <v>27</v>
      </c>
      <c r="Q63" t="s">
        <v>175</v>
      </c>
      <c r="R63" t="s">
        <v>165</v>
      </c>
      <c r="S63" t="s">
        <v>28</v>
      </c>
      <c r="T63" t="s">
        <v>31</v>
      </c>
      <c r="V63" t="s">
        <v>33</v>
      </c>
      <c r="X63" t="str">
        <f t="shared" si="1"/>
        <v>INSERT INTO GRUPO VALUES('3E56')</v>
      </c>
    </row>
    <row r="64" spans="8:24" x14ac:dyDescent="0.25">
      <c r="H64" s="3">
        <v>3</v>
      </c>
      <c r="I64" s="3" t="s">
        <v>10</v>
      </c>
      <c r="J64" s="3">
        <v>6</v>
      </c>
      <c r="K64" s="3">
        <v>1</v>
      </c>
      <c r="M64">
        <v>60</v>
      </c>
      <c r="N64" t="str">
        <f t="shared" si="4"/>
        <v>3E61</v>
      </c>
      <c r="P64" t="s">
        <v>27</v>
      </c>
      <c r="Q64" t="s">
        <v>175</v>
      </c>
      <c r="R64" t="s">
        <v>165</v>
      </c>
      <c r="S64" t="s">
        <v>28</v>
      </c>
      <c r="T64" t="s">
        <v>31</v>
      </c>
      <c r="V64" t="s">
        <v>33</v>
      </c>
      <c r="X64" t="str">
        <f t="shared" si="1"/>
        <v>INSERT INTO GRUPO VALUES('3E61')</v>
      </c>
    </row>
    <row r="65" spans="8:24" x14ac:dyDescent="0.25">
      <c r="H65" s="3">
        <v>3</v>
      </c>
      <c r="I65" s="3" t="s">
        <v>10</v>
      </c>
      <c r="J65" s="3">
        <v>6</v>
      </c>
      <c r="K65" s="3">
        <v>2</v>
      </c>
      <c r="M65">
        <v>61</v>
      </c>
      <c r="N65" t="str">
        <f t="shared" si="4"/>
        <v>3E62</v>
      </c>
      <c r="P65" t="s">
        <v>27</v>
      </c>
      <c r="Q65" t="s">
        <v>175</v>
      </c>
      <c r="R65" t="s">
        <v>165</v>
      </c>
      <c r="S65" t="s">
        <v>28</v>
      </c>
      <c r="T65" t="s">
        <v>31</v>
      </c>
      <c r="V65" t="s">
        <v>33</v>
      </c>
      <c r="X65" t="str">
        <f t="shared" si="1"/>
        <v>INSERT INTO GRUPO VALUES('3E62')</v>
      </c>
    </row>
    <row r="66" spans="8:24" x14ac:dyDescent="0.25">
      <c r="H66" s="3">
        <v>3</v>
      </c>
      <c r="I66" s="3" t="s">
        <v>10</v>
      </c>
      <c r="J66" s="3">
        <v>6</v>
      </c>
      <c r="K66" s="3">
        <v>3</v>
      </c>
      <c r="M66">
        <v>62</v>
      </c>
      <c r="N66" t="str">
        <f t="shared" si="4"/>
        <v>3E63</v>
      </c>
      <c r="P66" t="s">
        <v>27</v>
      </c>
      <c r="Q66" t="s">
        <v>175</v>
      </c>
      <c r="R66" t="s">
        <v>165</v>
      </c>
      <c r="S66" t="s">
        <v>28</v>
      </c>
      <c r="T66" t="s">
        <v>31</v>
      </c>
      <c r="V66" t="s">
        <v>33</v>
      </c>
      <c r="X66" t="str">
        <f t="shared" si="1"/>
        <v>INSERT INTO GRUPO VALUES('3E63')</v>
      </c>
    </row>
    <row r="67" spans="8:24" x14ac:dyDescent="0.25">
      <c r="P67" t="s">
        <v>27</v>
      </c>
      <c r="Q67" t="s">
        <v>175</v>
      </c>
      <c r="R67" t="s">
        <v>165</v>
      </c>
      <c r="S67" t="s">
        <v>28</v>
      </c>
      <c r="T67" t="s">
        <v>31</v>
      </c>
      <c r="V67" t="s">
        <v>33</v>
      </c>
      <c r="X67" t="str">
        <f t="shared" si="1"/>
        <v>INSERT INTO GRUPO VALUES('')</v>
      </c>
    </row>
    <row r="68" spans="8:24" x14ac:dyDescent="0.25">
      <c r="P68" t="s">
        <v>27</v>
      </c>
      <c r="Q68" t="s">
        <v>175</v>
      </c>
      <c r="R68" t="s">
        <v>165</v>
      </c>
      <c r="S68" t="s">
        <v>28</v>
      </c>
      <c r="T68" t="s">
        <v>31</v>
      </c>
      <c r="V68" t="s">
        <v>33</v>
      </c>
      <c r="X68" t="str">
        <f t="shared" si="1"/>
        <v>INSERT INTO GRUPO VALUES('')</v>
      </c>
    </row>
    <row r="69" spans="8:24" x14ac:dyDescent="0.25">
      <c r="P69" t="s">
        <v>27</v>
      </c>
      <c r="Q69" t="s">
        <v>175</v>
      </c>
      <c r="R69" t="s">
        <v>165</v>
      </c>
      <c r="S69" t="s">
        <v>28</v>
      </c>
      <c r="T69" t="s">
        <v>31</v>
      </c>
      <c r="V69" t="s">
        <v>33</v>
      </c>
      <c r="X69" t="str">
        <f t="shared" ref="X69:X132" si="5">_xlfn.CONCAT(P69," ",Q69," ",R69,S69,"'",N69,"'",V69)</f>
        <v>INSERT INTO GRUPO VALUES('')</v>
      </c>
    </row>
    <row r="70" spans="8:24" x14ac:dyDescent="0.25">
      <c r="P70" t="s">
        <v>27</v>
      </c>
      <c r="Q70" t="s">
        <v>175</v>
      </c>
      <c r="R70" t="s">
        <v>165</v>
      </c>
      <c r="S70" t="s">
        <v>28</v>
      </c>
      <c r="T70" t="s">
        <v>31</v>
      </c>
      <c r="V70" t="s">
        <v>33</v>
      </c>
      <c r="X70" t="str">
        <f t="shared" si="5"/>
        <v>INSERT INTO GRUPO VALUES('')</v>
      </c>
    </row>
    <row r="71" spans="8:24" x14ac:dyDescent="0.25">
      <c r="P71" t="s">
        <v>27</v>
      </c>
      <c r="Q71" t="s">
        <v>175</v>
      </c>
      <c r="R71" t="s">
        <v>165</v>
      </c>
      <c r="S71" t="s">
        <v>28</v>
      </c>
      <c r="T71" t="s">
        <v>31</v>
      </c>
      <c r="V71" t="s">
        <v>33</v>
      </c>
      <c r="X71" t="str">
        <f t="shared" si="5"/>
        <v>INSERT INTO GRUPO VALUES('')</v>
      </c>
    </row>
    <row r="72" spans="8:24" x14ac:dyDescent="0.25">
      <c r="P72" t="s">
        <v>27</v>
      </c>
      <c r="Q72" t="s">
        <v>175</v>
      </c>
      <c r="R72" t="s">
        <v>165</v>
      </c>
      <c r="S72" t="s">
        <v>28</v>
      </c>
      <c r="T72" t="s">
        <v>31</v>
      </c>
      <c r="V72" t="s">
        <v>33</v>
      </c>
      <c r="X72" t="str">
        <f t="shared" si="5"/>
        <v>INSERT INTO GRUPO VALUES('')</v>
      </c>
    </row>
    <row r="73" spans="8:24" x14ac:dyDescent="0.25">
      <c r="P73" t="s">
        <v>27</v>
      </c>
      <c r="Q73" t="s">
        <v>175</v>
      </c>
      <c r="R73" t="s">
        <v>165</v>
      </c>
      <c r="S73" t="s">
        <v>28</v>
      </c>
      <c r="T73" t="s">
        <v>31</v>
      </c>
      <c r="V73" t="s">
        <v>33</v>
      </c>
      <c r="X73" t="str">
        <f t="shared" si="5"/>
        <v>INSERT INTO GRUPO VALUES('')</v>
      </c>
    </row>
    <row r="74" spans="8:24" x14ac:dyDescent="0.25">
      <c r="P74" t="s">
        <v>27</v>
      </c>
      <c r="Q74" t="s">
        <v>175</v>
      </c>
      <c r="R74" t="s">
        <v>165</v>
      </c>
      <c r="S74" t="s">
        <v>28</v>
      </c>
      <c r="T74" t="s">
        <v>31</v>
      </c>
      <c r="V74" t="s">
        <v>33</v>
      </c>
      <c r="X74" t="str">
        <f t="shared" si="5"/>
        <v>INSERT INTO GRUPO VALUES('')</v>
      </c>
    </row>
    <row r="75" spans="8:24" x14ac:dyDescent="0.25">
      <c r="P75" t="s">
        <v>27</v>
      </c>
      <c r="Q75" t="s">
        <v>175</v>
      </c>
      <c r="R75" t="s">
        <v>165</v>
      </c>
      <c r="S75" t="s">
        <v>28</v>
      </c>
      <c r="T75" t="s">
        <v>31</v>
      </c>
      <c r="V75" t="s">
        <v>33</v>
      </c>
      <c r="X75" t="str">
        <f t="shared" si="5"/>
        <v>INSERT INTO GRUPO VALUES('')</v>
      </c>
    </row>
    <row r="76" spans="8:24" x14ac:dyDescent="0.25">
      <c r="P76" t="s">
        <v>27</v>
      </c>
      <c r="Q76" t="s">
        <v>175</v>
      </c>
      <c r="R76" t="s">
        <v>165</v>
      </c>
      <c r="S76" t="s">
        <v>28</v>
      </c>
      <c r="T76" t="s">
        <v>31</v>
      </c>
      <c r="V76" t="s">
        <v>33</v>
      </c>
      <c r="X76" t="str">
        <f t="shared" si="5"/>
        <v>INSERT INTO GRUPO VALUES('')</v>
      </c>
    </row>
    <row r="77" spans="8:24" x14ac:dyDescent="0.25">
      <c r="P77" t="s">
        <v>27</v>
      </c>
      <c r="Q77" t="s">
        <v>175</v>
      </c>
      <c r="R77" t="s">
        <v>165</v>
      </c>
      <c r="S77" t="s">
        <v>28</v>
      </c>
      <c r="T77" t="s">
        <v>31</v>
      </c>
      <c r="V77" t="s">
        <v>33</v>
      </c>
      <c r="X77" t="str">
        <f t="shared" si="5"/>
        <v>INSERT INTO GRUPO VALUES('')</v>
      </c>
    </row>
    <row r="78" spans="8:24" x14ac:dyDescent="0.25">
      <c r="P78" t="s">
        <v>27</v>
      </c>
      <c r="Q78" t="s">
        <v>175</v>
      </c>
      <c r="R78" t="s">
        <v>165</v>
      </c>
      <c r="S78" t="s">
        <v>28</v>
      </c>
      <c r="T78" t="s">
        <v>31</v>
      </c>
      <c r="V78" t="s">
        <v>33</v>
      </c>
      <c r="X78" t="str">
        <f t="shared" si="5"/>
        <v>INSERT INTO GRUPO VALUES('')</v>
      </c>
    </row>
    <row r="79" spans="8:24" x14ac:dyDescent="0.25">
      <c r="P79" t="s">
        <v>27</v>
      </c>
      <c r="Q79" t="s">
        <v>175</v>
      </c>
      <c r="R79" t="s">
        <v>165</v>
      </c>
      <c r="S79" t="s">
        <v>28</v>
      </c>
      <c r="T79" t="s">
        <v>31</v>
      </c>
      <c r="V79" t="s">
        <v>33</v>
      </c>
      <c r="X79" t="str">
        <f t="shared" si="5"/>
        <v>INSERT INTO GRUPO VALUES('')</v>
      </c>
    </row>
    <row r="80" spans="8:24" x14ac:dyDescent="0.25">
      <c r="P80" t="s">
        <v>27</v>
      </c>
      <c r="Q80" t="s">
        <v>175</v>
      </c>
      <c r="R80" t="s">
        <v>165</v>
      </c>
      <c r="S80" t="s">
        <v>28</v>
      </c>
      <c r="T80" t="s">
        <v>31</v>
      </c>
      <c r="V80" t="s">
        <v>33</v>
      </c>
      <c r="X80" t="str">
        <f t="shared" si="5"/>
        <v>INSERT INTO GRUPO VALUES('')</v>
      </c>
    </row>
    <row r="81" spans="16:24" x14ac:dyDescent="0.25">
      <c r="P81" t="s">
        <v>27</v>
      </c>
      <c r="Q81" t="s">
        <v>175</v>
      </c>
      <c r="R81" t="s">
        <v>165</v>
      </c>
      <c r="S81" t="s">
        <v>28</v>
      </c>
      <c r="T81" t="s">
        <v>31</v>
      </c>
      <c r="V81" t="s">
        <v>33</v>
      </c>
      <c r="X81" t="str">
        <f t="shared" si="5"/>
        <v>INSERT INTO GRUPO VALUES('')</v>
      </c>
    </row>
    <row r="82" spans="16:24" x14ac:dyDescent="0.25">
      <c r="P82" t="s">
        <v>27</v>
      </c>
      <c r="Q82" t="s">
        <v>175</v>
      </c>
      <c r="R82" t="s">
        <v>165</v>
      </c>
      <c r="S82" t="s">
        <v>28</v>
      </c>
      <c r="T82" t="s">
        <v>31</v>
      </c>
      <c r="V82" t="s">
        <v>33</v>
      </c>
      <c r="X82" t="str">
        <f t="shared" si="5"/>
        <v>INSERT INTO GRUPO VALUES('')</v>
      </c>
    </row>
    <row r="83" spans="16:24" x14ac:dyDescent="0.25">
      <c r="P83" t="s">
        <v>27</v>
      </c>
      <c r="Q83" t="s">
        <v>175</v>
      </c>
      <c r="R83" t="s">
        <v>165</v>
      </c>
      <c r="S83" t="s">
        <v>28</v>
      </c>
      <c r="T83" t="s">
        <v>31</v>
      </c>
      <c r="V83" t="s">
        <v>33</v>
      </c>
      <c r="X83" t="str">
        <f t="shared" si="5"/>
        <v>INSERT INTO GRUPO VALUES('')</v>
      </c>
    </row>
    <row r="84" spans="16:24" x14ac:dyDescent="0.25">
      <c r="P84" t="s">
        <v>27</v>
      </c>
      <c r="Q84" t="s">
        <v>175</v>
      </c>
      <c r="R84" t="s">
        <v>165</v>
      </c>
      <c r="S84" t="s">
        <v>28</v>
      </c>
      <c r="T84" t="s">
        <v>31</v>
      </c>
      <c r="V84" t="s">
        <v>33</v>
      </c>
      <c r="X84" t="str">
        <f t="shared" si="5"/>
        <v>INSERT INTO GRUPO VALUES('')</v>
      </c>
    </row>
    <row r="85" spans="16:24" x14ac:dyDescent="0.25">
      <c r="P85" t="s">
        <v>27</v>
      </c>
      <c r="Q85" t="s">
        <v>175</v>
      </c>
      <c r="R85" t="s">
        <v>165</v>
      </c>
      <c r="S85" t="s">
        <v>28</v>
      </c>
      <c r="T85" t="s">
        <v>31</v>
      </c>
      <c r="V85" t="s">
        <v>33</v>
      </c>
      <c r="X85" t="str">
        <f t="shared" si="5"/>
        <v>INSERT INTO GRUPO VALUES('')</v>
      </c>
    </row>
    <row r="86" spans="16:24" x14ac:dyDescent="0.25">
      <c r="P86" t="s">
        <v>27</v>
      </c>
      <c r="Q86" t="s">
        <v>175</v>
      </c>
      <c r="R86" t="s">
        <v>165</v>
      </c>
      <c r="S86" t="s">
        <v>28</v>
      </c>
      <c r="T86" t="s">
        <v>31</v>
      </c>
      <c r="V86" t="s">
        <v>33</v>
      </c>
      <c r="X86" t="str">
        <f t="shared" si="5"/>
        <v>INSERT INTO GRUPO VALUES('')</v>
      </c>
    </row>
    <row r="87" spans="16:24" x14ac:dyDescent="0.25">
      <c r="P87" t="s">
        <v>27</v>
      </c>
      <c r="Q87" t="s">
        <v>175</v>
      </c>
      <c r="R87" t="s">
        <v>165</v>
      </c>
      <c r="S87" t="s">
        <v>28</v>
      </c>
      <c r="T87" t="s">
        <v>31</v>
      </c>
      <c r="V87" t="s">
        <v>33</v>
      </c>
      <c r="X87" t="str">
        <f t="shared" si="5"/>
        <v>INSERT INTO GRUPO VALUES('')</v>
      </c>
    </row>
    <row r="88" spans="16:24" x14ac:dyDescent="0.25">
      <c r="P88" t="s">
        <v>27</v>
      </c>
      <c r="Q88" t="s">
        <v>175</v>
      </c>
      <c r="R88" t="s">
        <v>165</v>
      </c>
      <c r="S88" t="s">
        <v>28</v>
      </c>
      <c r="T88" t="s">
        <v>31</v>
      </c>
      <c r="V88" t="s">
        <v>33</v>
      </c>
      <c r="X88" t="str">
        <f t="shared" si="5"/>
        <v>INSERT INTO GRUPO VALUES('')</v>
      </c>
    </row>
    <row r="89" spans="16:24" x14ac:dyDescent="0.25">
      <c r="P89" t="s">
        <v>27</v>
      </c>
      <c r="Q89" t="s">
        <v>175</v>
      </c>
      <c r="R89" t="s">
        <v>165</v>
      </c>
      <c r="S89" t="s">
        <v>28</v>
      </c>
      <c r="T89" t="s">
        <v>31</v>
      </c>
      <c r="V89" t="s">
        <v>33</v>
      </c>
      <c r="X89" t="str">
        <f t="shared" si="5"/>
        <v>INSERT INTO GRUPO VALUES('')</v>
      </c>
    </row>
    <row r="90" spans="16:24" x14ac:dyDescent="0.25">
      <c r="P90" t="s">
        <v>27</v>
      </c>
      <c r="Q90" t="s">
        <v>175</v>
      </c>
      <c r="R90" t="s">
        <v>165</v>
      </c>
      <c r="S90" t="s">
        <v>28</v>
      </c>
      <c r="T90" t="s">
        <v>31</v>
      </c>
      <c r="V90" t="s">
        <v>33</v>
      </c>
      <c r="X90" t="str">
        <f t="shared" si="5"/>
        <v>INSERT INTO GRUPO VALUES('')</v>
      </c>
    </row>
    <row r="91" spans="16:24" x14ac:dyDescent="0.25">
      <c r="P91" t="s">
        <v>27</v>
      </c>
      <c r="Q91" t="s">
        <v>175</v>
      </c>
      <c r="R91" t="s">
        <v>165</v>
      </c>
      <c r="S91" t="s">
        <v>28</v>
      </c>
      <c r="T91" t="s">
        <v>31</v>
      </c>
      <c r="V91" t="s">
        <v>33</v>
      </c>
      <c r="X91" t="str">
        <f t="shared" si="5"/>
        <v>INSERT INTO GRUPO VALUES('')</v>
      </c>
    </row>
    <row r="92" spans="16:24" x14ac:dyDescent="0.25">
      <c r="P92" t="s">
        <v>27</v>
      </c>
      <c r="Q92" t="s">
        <v>175</v>
      </c>
      <c r="R92" t="s">
        <v>165</v>
      </c>
      <c r="S92" t="s">
        <v>28</v>
      </c>
      <c r="T92" t="s">
        <v>31</v>
      </c>
      <c r="V92" t="s">
        <v>33</v>
      </c>
      <c r="X92" t="str">
        <f t="shared" si="5"/>
        <v>INSERT INTO GRUPO VALUES('')</v>
      </c>
    </row>
    <row r="93" spans="16:24" x14ac:dyDescent="0.25">
      <c r="P93" t="s">
        <v>27</v>
      </c>
      <c r="Q93" t="s">
        <v>175</v>
      </c>
      <c r="R93" t="s">
        <v>165</v>
      </c>
      <c r="S93" t="s">
        <v>28</v>
      </c>
      <c r="T93" t="s">
        <v>31</v>
      </c>
      <c r="V93" t="s">
        <v>33</v>
      </c>
      <c r="X93" t="str">
        <f t="shared" si="5"/>
        <v>INSERT INTO GRUPO VALUES('')</v>
      </c>
    </row>
    <row r="94" spans="16:24" x14ac:dyDescent="0.25">
      <c r="P94" t="s">
        <v>27</v>
      </c>
      <c r="Q94" t="s">
        <v>175</v>
      </c>
      <c r="R94" t="s">
        <v>165</v>
      </c>
      <c r="S94" t="s">
        <v>28</v>
      </c>
      <c r="T94" t="s">
        <v>31</v>
      </c>
      <c r="V94" t="s">
        <v>33</v>
      </c>
      <c r="X94" t="str">
        <f t="shared" si="5"/>
        <v>INSERT INTO GRUPO VALUES('')</v>
      </c>
    </row>
    <row r="95" spans="16:24" x14ac:dyDescent="0.25">
      <c r="P95" t="s">
        <v>27</v>
      </c>
      <c r="Q95" t="s">
        <v>175</v>
      </c>
      <c r="R95" t="s">
        <v>165</v>
      </c>
      <c r="S95" t="s">
        <v>28</v>
      </c>
      <c r="T95" t="s">
        <v>31</v>
      </c>
      <c r="V95" t="s">
        <v>33</v>
      </c>
      <c r="X95" t="str">
        <f t="shared" si="5"/>
        <v>INSERT INTO GRUPO VALUES('')</v>
      </c>
    </row>
    <row r="96" spans="16:24" x14ac:dyDescent="0.25">
      <c r="P96" t="s">
        <v>27</v>
      </c>
      <c r="Q96" t="s">
        <v>175</v>
      </c>
      <c r="R96" t="s">
        <v>165</v>
      </c>
      <c r="S96" t="s">
        <v>28</v>
      </c>
      <c r="T96" t="s">
        <v>31</v>
      </c>
      <c r="V96" t="s">
        <v>33</v>
      </c>
      <c r="X96" t="str">
        <f t="shared" si="5"/>
        <v>INSERT INTO GRUPO VALUES('')</v>
      </c>
    </row>
    <row r="97" spans="16:24" x14ac:dyDescent="0.25">
      <c r="P97" t="s">
        <v>27</v>
      </c>
      <c r="Q97" t="s">
        <v>175</v>
      </c>
      <c r="R97" t="s">
        <v>165</v>
      </c>
      <c r="S97" t="s">
        <v>28</v>
      </c>
      <c r="T97" t="s">
        <v>31</v>
      </c>
      <c r="V97" t="s">
        <v>33</v>
      </c>
      <c r="X97" t="str">
        <f t="shared" si="5"/>
        <v>INSERT INTO GRUPO VALUES('')</v>
      </c>
    </row>
    <row r="98" spans="16:24" x14ac:dyDescent="0.25">
      <c r="P98" t="s">
        <v>27</v>
      </c>
      <c r="Q98" t="s">
        <v>175</v>
      </c>
      <c r="R98" t="s">
        <v>165</v>
      </c>
      <c r="S98" t="s">
        <v>28</v>
      </c>
      <c r="T98" t="s">
        <v>31</v>
      </c>
      <c r="V98" t="s">
        <v>33</v>
      </c>
      <c r="X98" t="str">
        <f t="shared" si="5"/>
        <v>INSERT INTO GRUPO VALUES('')</v>
      </c>
    </row>
    <row r="99" spans="16:24" x14ac:dyDescent="0.25">
      <c r="P99" t="s">
        <v>27</v>
      </c>
      <c r="Q99" t="s">
        <v>175</v>
      </c>
      <c r="R99" t="s">
        <v>165</v>
      </c>
      <c r="S99" t="s">
        <v>28</v>
      </c>
      <c r="T99" t="s">
        <v>31</v>
      </c>
      <c r="V99" t="s">
        <v>33</v>
      </c>
      <c r="X99" t="str">
        <f t="shared" si="5"/>
        <v>INSERT INTO GRUPO VALUES('')</v>
      </c>
    </row>
    <row r="100" spans="16:24" x14ac:dyDescent="0.25">
      <c r="P100" t="s">
        <v>27</v>
      </c>
      <c r="Q100" t="s">
        <v>175</v>
      </c>
      <c r="R100" t="s">
        <v>165</v>
      </c>
      <c r="S100" t="s">
        <v>28</v>
      </c>
      <c r="T100" t="s">
        <v>31</v>
      </c>
      <c r="V100" t="s">
        <v>33</v>
      </c>
      <c r="X100" t="str">
        <f t="shared" si="5"/>
        <v>INSERT INTO GRUPO VALUES('')</v>
      </c>
    </row>
    <row r="101" spans="16:24" x14ac:dyDescent="0.25">
      <c r="P101" t="s">
        <v>27</v>
      </c>
      <c r="Q101" t="s">
        <v>175</v>
      </c>
      <c r="R101" t="s">
        <v>165</v>
      </c>
      <c r="S101" t="s">
        <v>28</v>
      </c>
      <c r="T101" t="s">
        <v>31</v>
      </c>
      <c r="V101" t="s">
        <v>33</v>
      </c>
      <c r="X101" t="str">
        <f t="shared" si="5"/>
        <v>INSERT INTO GRUPO VALUES('')</v>
      </c>
    </row>
    <row r="102" spans="16:24" x14ac:dyDescent="0.25">
      <c r="P102" t="s">
        <v>27</v>
      </c>
      <c r="Q102" t="s">
        <v>175</v>
      </c>
      <c r="R102" t="s">
        <v>165</v>
      </c>
      <c r="S102" t="s">
        <v>28</v>
      </c>
      <c r="T102" t="s">
        <v>31</v>
      </c>
      <c r="V102" t="s">
        <v>33</v>
      </c>
      <c r="X102" t="str">
        <f t="shared" si="5"/>
        <v>INSERT INTO GRUPO VALUES('')</v>
      </c>
    </row>
    <row r="103" spans="16:24" x14ac:dyDescent="0.25">
      <c r="P103" t="s">
        <v>27</v>
      </c>
      <c r="Q103" t="s">
        <v>175</v>
      </c>
      <c r="R103" t="s">
        <v>165</v>
      </c>
      <c r="S103" t="s">
        <v>28</v>
      </c>
      <c r="T103" t="s">
        <v>31</v>
      </c>
      <c r="V103" t="s">
        <v>33</v>
      </c>
      <c r="X103" t="str">
        <f t="shared" si="5"/>
        <v>INSERT INTO GRUPO VALUES('')</v>
      </c>
    </row>
    <row r="104" spans="16:24" x14ac:dyDescent="0.25">
      <c r="P104" t="s">
        <v>27</v>
      </c>
      <c r="Q104" t="s">
        <v>175</v>
      </c>
      <c r="R104" t="s">
        <v>165</v>
      </c>
      <c r="S104" t="s">
        <v>28</v>
      </c>
      <c r="T104" t="s">
        <v>31</v>
      </c>
      <c r="V104" t="s">
        <v>33</v>
      </c>
      <c r="X104" t="str">
        <f t="shared" si="5"/>
        <v>INSERT INTO GRUPO VALUES('')</v>
      </c>
    </row>
    <row r="105" spans="16:24" x14ac:dyDescent="0.25">
      <c r="P105" t="s">
        <v>27</v>
      </c>
      <c r="Q105" t="s">
        <v>175</v>
      </c>
      <c r="R105" t="s">
        <v>165</v>
      </c>
      <c r="S105" t="s">
        <v>28</v>
      </c>
      <c r="T105" t="s">
        <v>31</v>
      </c>
      <c r="V105" t="s">
        <v>33</v>
      </c>
      <c r="X105" t="str">
        <f t="shared" si="5"/>
        <v>INSERT INTO GRUPO VALUES('')</v>
      </c>
    </row>
    <row r="106" spans="16:24" x14ac:dyDescent="0.25">
      <c r="P106" t="s">
        <v>27</v>
      </c>
      <c r="Q106" t="s">
        <v>175</v>
      </c>
      <c r="R106" t="s">
        <v>165</v>
      </c>
      <c r="S106" t="s">
        <v>28</v>
      </c>
      <c r="T106" t="s">
        <v>31</v>
      </c>
      <c r="V106" t="s">
        <v>33</v>
      </c>
      <c r="X106" t="str">
        <f t="shared" si="5"/>
        <v>INSERT INTO GRUPO VALUES('')</v>
      </c>
    </row>
    <row r="107" spans="16:24" x14ac:dyDescent="0.25">
      <c r="P107" t="s">
        <v>27</v>
      </c>
      <c r="Q107" t="s">
        <v>175</v>
      </c>
      <c r="R107" t="s">
        <v>165</v>
      </c>
      <c r="S107" t="s">
        <v>28</v>
      </c>
      <c r="T107" t="s">
        <v>31</v>
      </c>
      <c r="V107" t="s">
        <v>33</v>
      </c>
      <c r="X107" t="str">
        <f t="shared" si="5"/>
        <v>INSERT INTO GRUPO VALUES('')</v>
      </c>
    </row>
    <row r="108" spans="16:24" x14ac:dyDescent="0.25">
      <c r="P108" t="s">
        <v>27</v>
      </c>
      <c r="Q108" t="s">
        <v>175</v>
      </c>
      <c r="R108" t="s">
        <v>165</v>
      </c>
      <c r="S108" t="s">
        <v>28</v>
      </c>
      <c r="T108" t="s">
        <v>31</v>
      </c>
      <c r="V108" t="s">
        <v>33</v>
      </c>
      <c r="X108" t="str">
        <f t="shared" si="5"/>
        <v>INSERT INTO GRUPO VALUES('')</v>
      </c>
    </row>
    <row r="109" spans="16:24" x14ac:dyDescent="0.25">
      <c r="P109" t="s">
        <v>27</v>
      </c>
      <c r="Q109" t="s">
        <v>175</v>
      </c>
      <c r="R109" t="s">
        <v>165</v>
      </c>
      <c r="S109" t="s">
        <v>28</v>
      </c>
      <c r="T109" t="s">
        <v>31</v>
      </c>
      <c r="V109" t="s">
        <v>33</v>
      </c>
      <c r="X109" t="str">
        <f t="shared" si="5"/>
        <v>INSERT INTO GRUPO VALUES('')</v>
      </c>
    </row>
    <row r="110" spans="16:24" x14ac:dyDescent="0.25">
      <c r="P110" t="s">
        <v>27</v>
      </c>
      <c r="Q110" t="s">
        <v>175</v>
      </c>
      <c r="R110" t="s">
        <v>165</v>
      </c>
      <c r="S110" t="s">
        <v>28</v>
      </c>
      <c r="T110" t="s">
        <v>31</v>
      </c>
      <c r="V110" t="s">
        <v>33</v>
      </c>
      <c r="X110" t="str">
        <f t="shared" si="5"/>
        <v>INSERT INTO GRUPO VALUES('')</v>
      </c>
    </row>
    <row r="111" spans="16:24" x14ac:dyDescent="0.25">
      <c r="P111" t="s">
        <v>27</v>
      </c>
      <c r="Q111" t="s">
        <v>175</v>
      </c>
      <c r="R111" t="s">
        <v>165</v>
      </c>
      <c r="S111" t="s">
        <v>28</v>
      </c>
      <c r="T111" t="s">
        <v>31</v>
      </c>
      <c r="V111" t="s">
        <v>33</v>
      </c>
      <c r="X111" t="str">
        <f t="shared" si="5"/>
        <v>INSERT INTO GRUPO VALUES('')</v>
      </c>
    </row>
    <row r="112" spans="16:24" x14ac:dyDescent="0.25">
      <c r="P112" t="s">
        <v>27</v>
      </c>
      <c r="Q112" t="s">
        <v>175</v>
      </c>
      <c r="R112" t="s">
        <v>165</v>
      </c>
      <c r="S112" t="s">
        <v>28</v>
      </c>
      <c r="T112" t="s">
        <v>31</v>
      </c>
      <c r="V112" t="s">
        <v>33</v>
      </c>
      <c r="X112" t="str">
        <f t="shared" si="5"/>
        <v>INSERT INTO GRUPO VALUES('')</v>
      </c>
    </row>
    <row r="113" spans="16:24" x14ac:dyDescent="0.25">
      <c r="Q113" t="s">
        <v>175</v>
      </c>
      <c r="R113" t="s">
        <v>165</v>
      </c>
      <c r="S113" t="s">
        <v>28</v>
      </c>
      <c r="T113" t="s">
        <v>31</v>
      </c>
      <c r="V113" t="s">
        <v>33</v>
      </c>
    </row>
    <row r="114" spans="16:24" x14ac:dyDescent="0.25">
      <c r="P114" t="s">
        <v>27</v>
      </c>
      <c r="Q114" t="s">
        <v>175</v>
      </c>
      <c r="R114" t="s">
        <v>165</v>
      </c>
      <c r="S114" t="s">
        <v>28</v>
      </c>
      <c r="T114" t="s">
        <v>31</v>
      </c>
      <c r="V114" t="s">
        <v>33</v>
      </c>
      <c r="X114" t="str">
        <f t="shared" si="5"/>
        <v>INSERT INTO GRUPO VALUES('')</v>
      </c>
    </row>
    <row r="115" spans="16:24" x14ac:dyDescent="0.25">
      <c r="P115" t="s">
        <v>27</v>
      </c>
      <c r="Q115" t="s">
        <v>175</v>
      </c>
      <c r="R115" t="s">
        <v>165</v>
      </c>
      <c r="S115" t="s">
        <v>28</v>
      </c>
      <c r="T115" t="s">
        <v>31</v>
      </c>
      <c r="V115" t="s">
        <v>33</v>
      </c>
      <c r="X115" t="str">
        <f t="shared" si="5"/>
        <v>INSERT INTO GRUPO VALUES('')</v>
      </c>
    </row>
    <row r="116" spans="16:24" x14ac:dyDescent="0.25">
      <c r="P116" t="s">
        <v>27</v>
      </c>
      <c r="Q116" t="s">
        <v>175</v>
      </c>
      <c r="R116" t="s">
        <v>165</v>
      </c>
      <c r="S116" t="s">
        <v>28</v>
      </c>
      <c r="T116" t="s">
        <v>31</v>
      </c>
      <c r="V116" t="s">
        <v>33</v>
      </c>
      <c r="X116" t="str">
        <f t="shared" si="5"/>
        <v>INSERT INTO GRUPO VALUES('')</v>
      </c>
    </row>
    <row r="117" spans="16:24" x14ac:dyDescent="0.25">
      <c r="P117" t="s">
        <v>27</v>
      </c>
      <c r="Q117" t="s">
        <v>175</v>
      </c>
      <c r="R117" t="s">
        <v>165</v>
      </c>
      <c r="S117" t="s">
        <v>28</v>
      </c>
      <c r="T117" t="s">
        <v>31</v>
      </c>
      <c r="V117" t="s">
        <v>33</v>
      </c>
      <c r="X117" t="str">
        <f t="shared" si="5"/>
        <v>INSERT INTO GRUPO VALUES('')</v>
      </c>
    </row>
    <row r="118" spans="16:24" x14ac:dyDescent="0.25">
      <c r="P118" t="s">
        <v>27</v>
      </c>
      <c r="Q118" t="s">
        <v>175</v>
      </c>
      <c r="R118" t="s">
        <v>165</v>
      </c>
      <c r="S118" t="s">
        <v>28</v>
      </c>
      <c r="T118" t="s">
        <v>31</v>
      </c>
      <c r="V118" t="s">
        <v>33</v>
      </c>
      <c r="X118" t="str">
        <f t="shared" si="5"/>
        <v>INSERT INTO GRUPO VALUES('')</v>
      </c>
    </row>
    <row r="119" spans="16:24" x14ac:dyDescent="0.25">
      <c r="P119" t="s">
        <v>27</v>
      </c>
      <c r="Q119" t="s">
        <v>175</v>
      </c>
      <c r="R119" t="s">
        <v>165</v>
      </c>
      <c r="S119" t="s">
        <v>28</v>
      </c>
      <c r="T119" t="s">
        <v>31</v>
      </c>
      <c r="V119" t="s">
        <v>33</v>
      </c>
      <c r="X119" t="str">
        <f t="shared" si="5"/>
        <v>INSERT INTO GRUPO VALUES('')</v>
      </c>
    </row>
    <row r="120" spans="16:24" x14ac:dyDescent="0.25">
      <c r="P120" t="s">
        <v>27</v>
      </c>
      <c r="Q120" t="s">
        <v>175</v>
      </c>
      <c r="R120" t="s">
        <v>165</v>
      </c>
      <c r="S120" t="s">
        <v>28</v>
      </c>
      <c r="T120" t="s">
        <v>31</v>
      </c>
      <c r="V120" t="s">
        <v>33</v>
      </c>
      <c r="X120" t="str">
        <f t="shared" si="5"/>
        <v>INSERT INTO GRUPO VALUES('')</v>
      </c>
    </row>
    <row r="121" spans="16:24" x14ac:dyDescent="0.25">
      <c r="P121" t="s">
        <v>27</v>
      </c>
      <c r="Q121" t="s">
        <v>175</v>
      </c>
      <c r="R121" t="s">
        <v>165</v>
      </c>
      <c r="S121" t="s">
        <v>28</v>
      </c>
      <c r="T121" t="s">
        <v>31</v>
      </c>
      <c r="V121" t="s">
        <v>33</v>
      </c>
      <c r="X121" t="str">
        <f t="shared" si="5"/>
        <v>INSERT INTO GRUPO VALUES('')</v>
      </c>
    </row>
    <row r="122" spans="16:24" x14ac:dyDescent="0.25">
      <c r="P122" t="s">
        <v>27</v>
      </c>
      <c r="Q122" t="s">
        <v>175</v>
      </c>
      <c r="R122" t="s">
        <v>165</v>
      </c>
      <c r="S122" t="s">
        <v>28</v>
      </c>
      <c r="T122" t="s">
        <v>31</v>
      </c>
      <c r="V122" t="s">
        <v>33</v>
      </c>
      <c r="X122" t="str">
        <f t="shared" si="5"/>
        <v>INSERT INTO GRUPO VALUES('')</v>
      </c>
    </row>
    <row r="123" spans="16:24" x14ac:dyDescent="0.25">
      <c r="P123" t="s">
        <v>27</v>
      </c>
      <c r="Q123" t="s">
        <v>175</v>
      </c>
      <c r="R123" t="s">
        <v>165</v>
      </c>
      <c r="S123" t="s">
        <v>28</v>
      </c>
      <c r="T123" t="s">
        <v>31</v>
      </c>
      <c r="V123" t="s">
        <v>33</v>
      </c>
      <c r="X123" t="str">
        <f t="shared" si="5"/>
        <v>INSERT INTO GRUPO VALUES('')</v>
      </c>
    </row>
    <row r="124" spans="16:24" x14ac:dyDescent="0.25">
      <c r="P124" t="s">
        <v>27</v>
      </c>
      <c r="Q124" t="s">
        <v>175</v>
      </c>
      <c r="R124" t="s">
        <v>165</v>
      </c>
      <c r="S124" t="s">
        <v>28</v>
      </c>
      <c r="T124" t="s">
        <v>31</v>
      </c>
      <c r="V124" t="s">
        <v>33</v>
      </c>
      <c r="X124" t="str">
        <f t="shared" si="5"/>
        <v>INSERT INTO GRUPO VALUES('')</v>
      </c>
    </row>
    <row r="125" spans="16:24" x14ac:dyDescent="0.25">
      <c r="P125" t="s">
        <v>27</v>
      </c>
      <c r="Q125" t="s">
        <v>175</v>
      </c>
      <c r="R125" t="s">
        <v>165</v>
      </c>
      <c r="S125" t="s">
        <v>28</v>
      </c>
      <c r="T125" t="s">
        <v>31</v>
      </c>
      <c r="V125" t="s">
        <v>33</v>
      </c>
      <c r="X125" t="str">
        <f t="shared" si="5"/>
        <v>INSERT INTO GRUPO VALUES('')</v>
      </c>
    </row>
    <row r="126" spans="16:24" x14ac:dyDescent="0.25">
      <c r="P126" t="s">
        <v>27</v>
      </c>
      <c r="Q126" t="s">
        <v>175</v>
      </c>
      <c r="R126" t="s">
        <v>165</v>
      </c>
      <c r="S126" t="s">
        <v>28</v>
      </c>
      <c r="T126" t="s">
        <v>31</v>
      </c>
      <c r="V126" t="s">
        <v>33</v>
      </c>
      <c r="X126" t="str">
        <f t="shared" si="5"/>
        <v>INSERT INTO GRUPO VALUES('')</v>
      </c>
    </row>
    <row r="127" spans="16:24" x14ac:dyDescent="0.25">
      <c r="P127" t="s">
        <v>27</v>
      </c>
      <c r="Q127" t="s">
        <v>175</v>
      </c>
      <c r="R127" t="s">
        <v>165</v>
      </c>
      <c r="S127" t="s">
        <v>28</v>
      </c>
      <c r="T127" t="s">
        <v>31</v>
      </c>
      <c r="V127" t="s">
        <v>33</v>
      </c>
      <c r="X127" t="str">
        <f t="shared" si="5"/>
        <v>INSERT INTO GRUPO VALUES('')</v>
      </c>
    </row>
    <row r="128" spans="16:24" x14ac:dyDescent="0.25">
      <c r="P128" t="s">
        <v>27</v>
      </c>
      <c r="Q128" t="s">
        <v>175</v>
      </c>
      <c r="R128" t="s">
        <v>165</v>
      </c>
      <c r="S128" t="s">
        <v>28</v>
      </c>
      <c r="T128" t="s">
        <v>31</v>
      </c>
      <c r="V128" t="s">
        <v>33</v>
      </c>
      <c r="X128" t="str">
        <f t="shared" si="5"/>
        <v>INSERT INTO GRUPO VALUES('')</v>
      </c>
    </row>
    <row r="129" spans="16:24" x14ac:dyDescent="0.25">
      <c r="P129" t="s">
        <v>27</v>
      </c>
      <c r="Q129" t="s">
        <v>175</v>
      </c>
      <c r="R129" t="s">
        <v>165</v>
      </c>
      <c r="S129" t="s">
        <v>28</v>
      </c>
      <c r="T129" t="s">
        <v>31</v>
      </c>
      <c r="V129" t="s">
        <v>33</v>
      </c>
      <c r="X129" t="str">
        <f t="shared" si="5"/>
        <v>INSERT INTO GRUPO VALUES('')</v>
      </c>
    </row>
    <row r="130" spans="16:24" x14ac:dyDescent="0.25">
      <c r="P130" t="s">
        <v>27</v>
      </c>
      <c r="Q130" t="s">
        <v>175</v>
      </c>
      <c r="R130" t="s">
        <v>165</v>
      </c>
      <c r="S130" t="s">
        <v>28</v>
      </c>
      <c r="T130" t="s">
        <v>31</v>
      </c>
      <c r="V130" t="s">
        <v>33</v>
      </c>
      <c r="X130" t="str">
        <f t="shared" si="5"/>
        <v>INSERT INTO GRUPO VALUES('')</v>
      </c>
    </row>
    <row r="131" spans="16:24" x14ac:dyDescent="0.25">
      <c r="P131" t="s">
        <v>27</v>
      </c>
      <c r="Q131" t="s">
        <v>175</v>
      </c>
      <c r="R131" t="s">
        <v>165</v>
      </c>
      <c r="S131" t="s">
        <v>28</v>
      </c>
      <c r="T131" t="s">
        <v>31</v>
      </c>
      <c r="V131" t="s">
        <v>33</v>
      </c>
      <c r="X131" t="str">
        <f t="shared" si="5"/>
        <v>INSERT INTO GRUPO VALUES('')</v>
      </c>
    </row>
    <row r="132" spans="16:24" x14ac:dyDescent="0.25">
      <c r="P132" t="s">
        <v>27</v>
      </c>
      <c r="Q132" t="s">
        <v>175</v>
      </c>
      <c r="R132" t="s">
        <v>165</v>
      </c>
      <c r="S132" t="s">
        <v>28</v>
      </c>
      <c r="T132" t="s">
        <v>31</v>
      </c>
      <c r="V132" t="s">
        <v>33</v>
      </c>
      <c r="X132" t="str">
        <f t="shared" si="5"/>
        <v>INSERT INTO GRUPO VALUES('')</v>
      </c>
    </row>
    <row r="133" spans="16:24" x14ac:dyDescent="0.25">
      <c r="P133" t="s">
        <v>27</v>
      </c>
      <c r="Q133" t="s">
        <v>175</v>
      </c>
      <c r="R133" t="s">
        <v>165</v>
      </c>
      <c r="S133" t="s">
        <v>28</v>
      </c>
      <c r="T133" t="s">
        <v>31</v>
      </c>
      <c r="V133" t="s">
        <v>33</v>
      </c>
      <c r="X133" t="str">
        <f t="shared" ref="X133:X196" si="6">_xlfn.CONCAT(P133," ",Q133," ",R133,S133,"'",N133,"'",V133)</f>
        <v>INSERT INTO GRUPO VALUES('')</v>
      </c>
    </row>
    <row r="134" spans="16:24" x14ac:dyDescent="0.25">
      <c r="P134" t="s">
        <v>27</v>
      </c>
      <c r="Q134" t="s">
        <v>175</v>
      </c>
      <c r="R134" t="s">
        <v>165</v>
      </c>
      <c r="S134" t="s">
        <v>28</v>
      </c>
      <c r="T134" t="s">
        <v>31</v>
      </c>
      <c r="V134" t="s">
        <v>33</v>
      </c>
      <c r="X134" t="str">
        <f t="shared" si="6"/>
        <v>INSERT INTO GRUPO VALUES('')</v>
      </c>
    </row>
    <row r="135" spans="16:24" x14ac:dyDescent="0.25">
      <c r="P135" t="s">
        <v>27</v>
      </c>
      <c r="Q135" t="s">
        <v>175</v>
      </c>
      <c r="R135" t="s">
        <v>165</v>
      </c>
      <c r="S135" t="s">
        <v>28</v>
      </c>
      <c r="T135" t="s">
        <v>31</v>
      </c>
      <c r="V135" t="s">
        <v>33</v>
      </c>
      <c r="X135" t="str">
        <f t="shared" si="6"/>
        <v>INSERT INTO GRUPO VALUES('')</v>
      </c>
    </row>
    <row r="136" spans="16:24" x14ac:dyDescent="0.25">
      <c r="P136" t="s">
        <v>27</v>
      </c>
      <c r="Q136" t="s">
        <v>175</v>
      </c>
      <c r="R136" t="s">
        <v>165</v>
      </c>
      <c r="S136" t="s">
        <v>28</v>
      </c>
      <c r="T136" t="s">
        <v>31</v>
      </c>
      <c r="V136" t="s">
        <v>33</v>
      </c>
      <c r="X136" t="str">
        <f t="shared" si="6"/>
        <v>INSERT INTO GRUPO VALUES('')</v>
      </c>
    </row>
    <row r="137" spans="16:24" x14ac:dyDescent="0.25">
      <c r="P137" t="s">
        <v>27</v>
      </c>
      <c r="Q137" t="s">
        <v>175</v>
      </c>
      <c r="R137" t="s">
        <v>165</v>
      </c>
      <c r="S137" t="s">
        <v>28</v>
      </c>
      <c r="T137" t="s">
        <v>31</v>
      </c>
      <c r="V137" t="s">
        <v>33</v>
      </c>
      <c r="X137" t="str">
        <f t="shared" si="6"/>
        <v>INSERT INTO GRUPO VALUES('')</v>
      </c>
    </row>
    <row r="138" spans="16:24" x14ac:dyDescent="0.25">
      <c r="P138" t="s">
        <v>27</v>
      </c>
      <c r="Q138" t="s">
        <v>175</v>
      </c>
      <c r="R138" t="s">
        <v>165</v>
      </c>
      <c r="S138" t="s">
        <v>28</v>
      </c>
      <c r="T138" t="s">
        <v>31</v>
      </c>
      <c r="V138" t="s">
        <v>33</v>
      </c>
      <c r="X138" t="str">
        <f t="shared" si="6"/>
        <v>INSERT INTO GRUPO VALUES('')</v>
      </c>
    </row>
    <row r="139" spans="16:24" x14ac:dyDescent="0.25">
      <c r="P139" t="s">
        <v>27</v>
      </c>
      <c r="Q139" t="s">
        <v>175</v>
      </c>
      <c r="R139" t="s">
        <v>165</v>
      </c>
      <c r="S139" t="s">
        <v>28</v>
      </c>
      <c r="T139" t="s">
        <v>31</v>
      </c>
      <c r="V139" t="s">
        <v>33</v>
      </c>
      <c r="X139" t="str">
        <f t="shared" si="6"/>
        <v>INSERT INTO GRUPO VALUES('')</v>
      </c>
    </row>
    <row r="140" spans="16:24" x14ac:dyDescent="0.25">
      <c r="P140" t="s">
        <v>27</v>
      </c>
      <c r="Q140" t="s">
        <v>175</v>
      </c>
      <c r="R140" t="s">
        <v>165</v>
      </c>
      <c r="S140" t="s">
        <v>28</v>
      </c>
      <c r="T140" t="s">
        <v>31</v>
      </c>
      <c r="V140" t="s">
        <v>33</v>
      </c>
      <c r="X140" t="str">
        <f t="shared" si="6"/>
        <v>INSERT INTO GRUPO VALUES('')</v>
      </c>
    </row>
    <row r="141" spans="16:24" x14ac:dyDescent="0.25">
      <c r="P141" t="s">
        <v>27</v>
      </c>
      <c r="Q141" t="s">
        <v>175</v>
      </c>
      <c r="R141" t="s">
        <v>165</v>
      </c>
      <c r="S141" t="s">
        <v>28</v>
      </c>
      <c r="T141" t="s">
        <v>31</v>
      </c>
      <c r="V141" t="s">
        <v>33</v>
      </c>
      <c r="X141" t="str">
        <f t="shared" si="6"/>
        <v>INSERT INTO GRUPO VALUES('')</v>
      </c>
    </row>
    <row r="142" spans="16:24" x14ac:dyDescent="0.25">
      <c r="P142" t="s">
        <v>27</v>
      </c>
      <c r="Q142" t="s">
        <v>175</v>
      </c>
      <c r="R142" t="s">
        <v>165</v>
      </c>
      <c r="S142" t="s">
        <v>28</v>
      </c>
      <c r="T142" t="s">
        <v>31</v>
      </c>
      <c r="V142" t="s">
        <v>33</v>
      </c>
      <c r="X142" t="str">
        <f t="shared" si="6"/>
        <v>INSERT INTO GRUPO VALUES('')</v>
      </c>
    </row>
    <row r="143" spans="16:24" x14ac:dyDescent="0.25">
      <c r="P143" t="s">
        <v>27</v>
      </c>
      <c r="Q143" t="s">
        <v>175</v>
      </c>
      <c r="R143" t="s">
        <v>165</v>
      </c>
      <c r="S143" t="s">
        <v>28</v>
      </c>
      <c r="T143" t="s">
        <v>31</v>
      </c>
      <c r="V143" t="s">
        <v>33</v>
      </c>
      <c r="X143" t="str">
        <f t="shared" si="6"/>
        <v>INSERT INTO GRUPO VALUES('')</v>
      </c>
    </row>
    <row r="144" spans="16:24" x14ac:dyDescent="0.25">
      <c r="P144" t="s">
        <v>27</v>
      </c>
      <c r="Q144" t="s">
        <v>175</v>
      </c>
      <c r="R144" t="s">
        <v>165</v>
      </c>
      <c r="S144" t="s">
        <v>28</v>
      </c>
      <c r="T144" t="s">
        <v>31</v>
      </c>
      <c r="V144" t="s">
        <v>33</v>
      </c>
      <c r="X144" t="str">
        <f t="shared" si="6"/>
        <v>INSERT INTO GRUPO VALUES('')</v>
      </c>
    </row>
    <row r="145" spans="16:24" x14ac:dyDescent="0.25">
      <c r="P145" t="s">
        <v>27</v>
      </c>
      <c r="Q145" t="s">
        <v>175</v>
      </c>
      <c r="R145" t="s">
        <v>165</v>
      </c>
      <c r="S145" t="s">
        <v>28</v>
      </c>
      <c r="T145" t="s">
        <v>31</v>
      </c>
      <c r="V145" t="s">
        <v>33</v>
      </c>
      <c r="X145" t="str">
        <f t="shared" si="6"/>
        <v>INSERT INTO GRUPO VALUES('')</v>
      </c>
    </row>
    <row r="146" spans="16:24" x14ac:dyDescent="0.25">
      <c r="P146" t="s">
        <v>27</v>
      </c>
      <c r="Q146" t="s">
        <v>175</v>
      </c>
      <c r="R146" t="s">
        <v>165</v>
      </c>
      <c r="S146" t="s">
        <v>28</v>
      </c>
      <c r="T146" t="s">
        <v>31</v>
      </c>
      <c r="V146" t="s">
        <v>33</v>
      </c>
      <c r="X146" t="str">
        <f t="shared" si="6"/>
        <v>INSERT INTO GRUPO VALUES('')</v>
      </c>
    </row>
    <row r="147" spans="16:24" x14ac:dyDescent="0.25">
      <c r="P147" t="s">
        <v>27</v>
      </c>
      <c r="Q147" t="s">
        <v>175</v>
      </c>
      <c r="R147" t="s">
        <v>165</v>
      </c>
      <c r="S147" t="s">
        <v>28</v>
      </c>
      <c r="T147" t="s">
        <v>31</v>
      </c>
      <c r="V147" t="s">
        <v>33</v>
      </c>
      <c r="X147" t="str">
        <f t="shared" si="6"/>
        <v>INSERT INTO GRUPO VALUES('')</v>
      </c>
    </row>
    <row r="148" spans="16:24" x14ac:dyDescent="0.25">
      <c r="P148" t="s">
        <v>27</v>
      </c>
      <c r="Q148" t="s">
        <v>175</v>
      </c>
      <c r="R148" t="s">
        <v>165</v>
      </c>
      <c r="S148" t="s">
        <v>28</v>
      </c>
      <c r="T148" t="s">
        <v>31</v>
      </c>
      <c r="V148" t="s">
        <v>33</v>
      </c>
      <c r="X148" t="str">
        <f t="shared" si="6"/>
        <v>INSERT INTO GRUPO VALUES('')</v>
      </c>
    </row>
    <row r="149" spans="16:24" x14ac:dyDescent="0.25">
      <c r="P149" t="s">
        <v>27</v>
      </c>
      <c r="Q149" t="s">
        <v>175</v>
      </c>
      <c r="R149" t="s">
        <v>165</v>
      </c>
      <c r="S149" t="s">
        <v>28</v>
      </c>
      <c r="T149" t="s">
        <v>31</v>
      </c>
      <c r="V149" t="s">
        <v>33</v>
      </c>
      <c r="X149" t="str">
        <f t="shared" si="6"/>
        <v>INSERT INTO GRUPO VALUES('')</v>
      </c>
    </row>
    <row r="150" spans="16:24" x14ac:dyDescent="0.25">
      <c r="P150" t="s">
        <v>27</v>
      </c>
      <c r="Q150" t="s">
        <v>175</v>
      </c>
      <c r="R150" t="s">
        <v>165</v>
      </c>
      <c r="S150" t="s">
        <v>28</v>
      </c>
      <c r="T150" t="s">
        <v>31</v>
      </c>
      <c r="V150" t="s">
        <v>33</v>
      </c>
      <c r="X150" t="str">
        <f t="shared" si="6"/>
        <v>INSERT INTO GRUPO VALUES('')</v>
      </c>
    </row>
    <row r="151" spans="16:24" x14ac:dyDescent="0.25">
      <c r="P151" t="s">
        <v>27</v>
      </c>
      <c r="Q151" t="s">
        <v>175</v>
      </c>
      <c r="R151" t="s">
        <v>165</v>
      </c>
      <c r="S151" t="s">
        <v>28</v>
      </c>
      <c r="T151" t="s">
        <v>31</v>
      </c>
      <c r="V151" t="s">
        <v>33</v>
      </c>
      <c r="X151" t="str">
        <f t="shared" si="6"/>
        <v>INSERT INTO GRUPO VALUES('')</v>
      </c>
    </row>
    <row r="152" spans="16:24" x14ac:dyDescent="0.25">
      <c r="P152" t="s">
        <v>27</v>
      </c>
      <c r="Q152" t="s">
        <v>175</v>
      </c>
      <c r="R152" t="s">
        <v>165</v>
      </c>
      <c r="S152" t="s">
        <v>28</v>
      </c>
      <c r="T152" t="s">
        <v>31</v>
      </c>
      <c r="V152" t="s">
        <v>33</v>
      </c>
      <c r="X152" t="str">
        <f t="shared" si="6"/>
        <v>INSERT INTO GRUPO VALUES('')</v>
      </c>
    </row>
    <row r="153" spans="16:24" x14ac:dyDescent="0.25">
      <c r="P153" t="s">
        <v>27</v>
      </c>
      <c r="Q153" t="s">
        <v>175</v>
      </c>
      <c r="R153" t="s">
        <v>165</v>
      </c>
      <c r="S153" t="s">
        <v>28</v>
      </c>
      <c r="T153" t="s">
        <v>31</v>
      </c>
      <c r="V153" t="s">
        <v>33</v>
      </c>
      <c r="X153" t="str">
        <f t="shared" si="6"/>
        <v>INSERT INTO GRUPO VALUES('')</v>
      </c>
    </row>
    <row r="154" spans="16:24" x14ac:dyDescent="0.25">
      <c r="P154" t="s">
        <v>27</v>
      </c>
      <c r="Q154" t="s">
        <v>175</v>
      </c>
      <c r="R154" t="s">
        <v>165</v>
      </c>
      <c r="S154" t="s">
        <v>28</v>
      </c>
      <c r="T154" t="s">
        <v>31</v>
      </c>
      <c r="V154" t="s">
        <v>33</v>
      </c>
      <c r="X154" t="str">
        <f t="shared" si="6"/>
        <v>INSERT INTO GRUPO VALUES('')</v>
      </c>
    </row>
    <row r="155" spans="16:24" x14ac:dyDescent="0.25">
      <c r="P155" t="s">
        <v>27</v>
      </c>
      <c r="Q155" t="s">
        <v>175</v>
      </c>
      <c r="R155" t="s">
        <v>165</v>
      </c>
      <c r="S155" t="s">
        <v>28</v>
      </c>
      <c r="T155" t="s">
        <v>31</v>
      </c>
      <c r="V155" t="s">
        <v>33</v>
      </c>
      <c r="X155" t="str">
        <f t="shared" si="6"/>
        <v>INSERT INTO GRUPO VALUES('')</v>
      </c>
    </row>
    <row r="156" spans="16:24" x14ac:dyDescent="0.25">
      <c r="P156" t="s">
        <v>27</v>
      </c>
      <c r="Q156" t="s">
        <v>175</v>
      </c>
      <c r="R156" t="s">
        <v>165</v>
      </c>
      <c r="S156" t="s">
        <v>28</v>
      </c>
      <c r="T156" t="s">
        <v>31</v>
      </c>
      <c r="V156" t="s">
        <v>33</v>
      </c>
      <c r="X156" t="str">
        <f t="shared" si="6"/>
        <v>INSERT INTO GRUPO VALUES('')</v>
      </c>
    </row>
    <row r="157" spans="16:24" x14ac:dyDescent="0.25">
      <c r="P157" t="s">
        <v>27</v>
      </c>
      <c r="Q157" t="s">
        <v>175</v>
      </c>
      <c r="R157" t="s">
        <v>165</v>
      </c>
      <c r="S157" t="s">
        <v>28</v>
      </c>
      <c r="T157" t="s">
        <v>31</v>
      </c>
      <c r="V157" t="s">
        <v>33</v>
      </c>
      <c r="X157" t="str">
        <f t="shared" si="6"/>
        <v>INSERT INTO GRUPO VALUES('')</v>
      </c>
    </row>
    <row r="158" spans="16:24" x14ac:dyDescent="0.25">
      <c r="P158" t="s">
        <v>27</v>
      </c>
      <c r="Q158" t="s">
        <v>175</v>
      </c>
      <c r="R158" t="s">
        <v>165</v>
      </c>
      <c r="S158" t="s">
        <v>28</v>
      </c>
      <c r="T158" t="s">
        <v>31</v>
      </c>
      <c r="V158" t="s">
        <v>33</v>
      </c>
      <c r="X158" t="str">
        <f t="shared" si="6"/>
        <v>INSERT INTO GRUPO VALUES('')</v>
      </c>
    </row>
    <row r="159" spans="16:24" x14ac:dyDescent="0.25">
      <c r="P159" t="s">
        <v>27</v>
      </c>
      <c r="Q159" t="s">
        <v>175</v>
      </c>
      <c r="R159" t="s">
        <v>165</v>
      </c>
      <c r="S159" t="s">
        <v>28</v>
      </c>
      <c r="T159" t="s">
        <v>31</v>
      </c>
      <c r="V159" t="s">
        <v>33</v>
      </c>
      <c r="X159" t="str">
        <f t="shared" si="6"/>
        <v>INSERT INTO GRUPO VALUES('')</v>
      </c>
    </row>
    <row r="160" spans="16:24" x14ac:dyDescent="0.25">
      <c r="P160" t="s">
        <v>27</v>
      </c>
      <c r="Q160" t="s">
        <v>175</v>
      </c>
      <c r="R160" t="s">
        <v>165</v>
      </c>
      <c r="S160" t="s">
        <v>28</v>
      </c>
      <c r="T160" t="s">
        <v>31</v>
      </c>
      <c r="V160" t="s">
        <v>33</v>
      </c>
      <c r="X160" t="str">
        <f t="shared" si="6"/>
        <v>INSERT INTO GRUPO VALUES('')</v>
      </c>
    </row>
    <row r="161" spans="16:24" x14ac:dyDescent="0.25">
      <c r="P161" t="s">
        <v>27</v>
      </c>
      <c r="Q161" t="s">
        <v>175</v>
      </c>
      <c r="R161" t="s">
        <v>165</v>
      </c>
      <c r="S161" t="s">
        <v>28</v>
      </c>
      <c r="T161" t="s">
        <v>31</v>
      </c>
      <c r="V161" t="s">
        <v>33</v>
      </c>
      <c r="X161" t="str">
        <f t="shared" si="6"/>
        <v>INSERT INTO GRUPO VALUES('')</v>
      </c>
    </row>
    <row r="162" spans="16:24" x14ac:dyDescent="0.25">
      <c r="P162" t="s">
        <v>27</v>
      </c>
      <c r="Q162" t="s">
        <v>175</v>
      </c>
      <c r="R162" t="s">
        <v>165</v>
      </c>
      <c r="S162" t="s">
        <v>28</v>
      </c>
      <c r="T162" t="s">
        <v>31</v>
      </c>
      <c r="V162" t="s">
        <v>33</v>
      </c>
      <c r="X162" t="str">
        <f t="shared" si="6"/>
        <v>INSERT INTO GRUPO VALUES('')</v>
      </c>
    </row>
    <row r="163" spans="16:24" x14ac:dyDescent="0.25">
      <c r="P163" t="s">
        <v>27</v>
      </c>
      <c r="Q163" t="s">
        <v>175</v>
      </c>
      <c r="R163" t="s">
        <v>165</v>
      </c>
      <c r="S163" t="s">
        <v>28</v>
      </c>
      <c r="T163" t="s">
        <v>31</v>
      </c>
      <c r="V163" t="s">
        <v>33</v>
      </c>
      <c r="X163" t="str">
        <f t="shared" si="6"/>
        <v>INSERT INTO GRUPO VALUES('')</v>
      </c>
    </row>
    <row r="164" spans="16:24" x14ac:dyDescent="0.25">
      <c r="P164" t="s">
        <v>27</v>
      </c>
      <c r="Q164" t="s">
        <v>175</v>
      </c>
      <c r="R164" t="s">
        <v>165</v>
      </c>
      <c r="S164" t="s">
        <v>28</v>
      </c>
      <c r="T164" t="s">
        <v>31</v>
      </c>
      <c r="V164" t="s">
        <v>33</v>
      </c>
      <c r="X164" t="str">
        <f t="shared" si="6"/>
        <v>INSERT INTO GRUPO VALUES('')</v>
      </c>
    </row>
    <row r="165" spans="16:24" x14ac:dyDescent="0.25">
      <c r="P165" t="s">
        <v>27</v>
      </c>
      <c r="Q165" t="s">
        <v>175</v>
      </c>
      <c r="R165" t="s">
        <v>165</v>
      </c>
      <c r="S165" t="s">
        <v>28</v>
      </c>
      <c r="T165" t="s">
        <v>31</v>
      </c>
      <c r="V165" t="s">
        <v>33</v>
      </c>
      <c r="X165" t="str">
        <f t="shared" si="6"/>
        <v>INSERT INTO GRUPO VALUES('')</v>
      </c>
    </row>
    <row r="166" spans="16:24" x14ac:dyDescent="0.25">
      <c r="P166" t="s">
        <v>27</v>
      </c>
      <c r="Q166" t="s">
        <v>175</v>
      </c>
      <c r="R166" t="s">
        <v>165</v>
      </c>
      <c r="S166" t="s">
        <v>28</v>
      </c>
      <c r="T166" t="s">
        <v>31</v>
      </c>
      <c r="V166" t="s">
        <v>33</v>
      </c>
      <c r="X166" t="str">
        <f t="shared" si="6"/>
        <v>INSERT INTO GRUPO VALUES('')</v>
      </c>
    </row>
    <row r="167" spans="16:24" x14ac:dyDescent="0.25">
      <c r="P167" t="s">
        <v>27</v>
      </c>
      <c r="Q167" t="s">
        <v>175</v>
      </c>
      <c r="R167" t="s">
        <v>165</v>
      </c>
      <c r="S167" t="s">
        <v>28</v>
      </c>
      <c r="T167" t="s">
        <v>31</v>
      </c>
      <c r="V167" t="s">
        <v>33</v>
      </c>
      <c r="X167" t="str">
        <f t="shared" si="6"/>
        <v>INSERT INTO GRUPO VALUES('')</v>
      </c>
    </row>
    <row r="168" spans="16:24" x14ac:dyDescent="0.25">
      <c r="Q168" t="s">
        <v>175</v>
      </c>
      <c r="R168" t="s">
        <v>165</v>
      </c>
      <c r="S168" t="s">
        <v>28</v>
      </c>
      <c r="T168" t="s">
        <v>31</v>
      </c>
      <c r="V168" t="s">
        <v>33</v>
      </c>
    </row>
    <row r="169" spans="16:24" x14ac:dyDescent="0.25">
      <c r="P169" t="s">
        <v>27</v>
      </c>
      <c r="Q169" t="s">
        <v>175</v>
      </c>
      <c r="R169" t="s">
        <v>165</v>
      </c>
      <c r="S169" t="s">
        <v>28</v>
      </c>
      <c r="T169" t="s">
        <v>31</v>
      </c>
      <c r="V169" t="s">
        <v>33</v>
      </c>
      <c r="X169" t="str">
        <f t="shared" si="6"/>
        <v>INSERT INTO GRUPO VALUES('')</v>
      </c>
    </row>
    <row r="170" spans="16:24" x14ac:dyDescent="0.25">
      <c r="P170" t="s">
        <v>27</v>
      </c>
      <c r="Q170" t="s">
        <v>175</v>
      </c>
      <c r="R170" t="s">
        <v>165</v>
      </c>
      <c r="S170" t="s">
        <v>28</v>
      </c>
      <c r="T170" t="s">
        <v>31</v>
      </c>
      <c r="V170" t="s">
        <v>33</v>
      </c>
      <c r="X170" t="str">
        <f t="shared" si="6"/>
        <v>INSERT INTO GRUPO VALUES('')</v>
      </c>
    </row>
    <row r="171" spans="16:24" x14ac:dyDescent="0.25">
      <c r="P171" t="s">
        <v>27</v>
      </c>
      <c r="Q171" t="s">
        <v>175</v>
      </c>
      <c r="R171" t="s">
        <v>165</v>
      </c>
      <c r="S171" t="s">
        <v>28</v>
      </c>
      <c r="T171" t="s">
        <v>31</v>
      </c>
      <c r="V171" t="s">
        <v>33</v>
      </c>
      <c r="X171" t="str">
        <f t="shared" si="6"/>
        <v>INSERT INTO GRUPO VALUES('')</v>
      </c>
    </row>
    <row r="172" spans="16:24" x14ac:dyDescent="0.25">
      <c r="P172" t="s">
        <v>27</v>
      </c>
      <c r="Q172" t="s">
        <v>175</v>
      </c>
      <c r="R172" t="s">
        <v>165</v>
      </c>
      <c r="S172" t="s">
        <v>28</v>
      </c>
      <c r="T172" t="s">
        <v>31</v>
      </c>
      <c r="V172" t="s">
        <v>33</v>
      </c>
      <c r="X172" t="str">
        <f t="shared" si="6"/>
        <v>INSERT INTO GRUPO VALUES('')</v>
      </c>
    </row>
    <row r="173" spans="16:24" x14ac:dyDescent="0.25">
      <c r="P173" t="s">
        <v>27</v>
      </c>
      <c r="Q173" t="s">
        <v>175</v>
      </c>
      <c r="R173" t="s">
        <v>165</v>
      </c>
      <c r="S173" t="s">
        <v>28</v>
      </c>
      <c r="T173" t="s">
        <v>31</v>
      </c>
      <c r="V173" t="s">
        <v>33</v>
      </c>
      <c r="X173" t="str">
        <f t="shared" si="6"/>
        <v>INSERT INTO GRUPO VALUES('')</v>
      </c>
    </row>
    <row r="174" spans="16:24" x14ac:dyDescent="0.25">
      <c r="P174" t="s">
        <v>27</v>
      </c>
      <c r="Q174" t="s">
        <v>175</v>
      </c>
      <c r="R174" t="s">
        <v>165</v>
      </c>
      <c r="S174" t="s">
        <v>28</v>
      </c>
      <c r="T174" t="s">
        <v>31</v>
      </c>
      <c r="V174" t="s">
        <v>33</v>
      </c>
      <c r="X174" t="str">
        <f t="shared" si="6"/>
        <v>INSERT INTO GRUPO VALUES('')</v>
      </c>
    </row>
    <row r="175" spans="16:24" x14ac:dyDescent="0.25">
      <c r="P175" t="s">
        <v>27</v>
      </c>
      <c r="Q175" t="s">
        <v>175</v>
      </c>
      <c r="R175" t="s">
        <v>165</v>
      </c>
      <c r="S175" t="s">
        <v>28</v>
      </c>
      <c r="T175" t="s">
        <v>31</v>
      </c>
      <c r="V175" t="s">
        <v>33</v>
      </c>
      <c r="X175" t="str">
        <f t="shared" si="6"/>
        <v>INSERT INTO GRUPO VALUES('')</v>
      </c>
    </row>
    <row r="176" spans="16:24" x14ac:dyDescent="0.25">
      <c r="P176" t="s">
        <v>27</v>
      </c>
      <c r="Q176" t="s">
        <v>175</v>
      </c>
      <c r="R176" t="s">
        <v>165</v>
      </c>
      <c r="S176" t="s">
        <v>28</v>
      </c>
      <c r="T176" t="s">
        <v>31</v>
      </c>
      <c r="V176" t="s">
        <v>33</v>
      </c>
      <c r="X176" t="str">
        <f t="shared" si="6"/>
        <v>INSERT INTO GRUPO VALUES('')</v>
      </c>
    </row>
    <row r="177" spans="16:24" x14ac:dyDescent="0.25">
      <c r="P177" t="s">
        <v>27</v>
      </c>
      <c r="Q177" t="s">
        <v>175</v>
      </c>
      <c r="R177" t="s">
        <v>165</v>
      </c>
      <c r="S177" t="s">
        <v>28</v>
      </c>
      <c r="T177" t="s">
        <v>31</v>
      </c>
      <c r="V177" t="s">
        <v>33</v>
      </c>
      <c r="X177" t="str">
        <f t="shared" si="6"/>
        <v>INSERT INTO GRUPO VALUES('')</v>
      </c>
    </row>
    <row r="178" spans="16:24" x14ac:dyDescent="0.25">
      <c r="P178" t="s">
        <v>27</v>
      </c>
      <c r="Q178" t="s">
        <v>175</v>
      </c>
      <c r="R178" t="s">
        <v>165</v>
      </c>
      <c r="S178" t="s">
        <v>28</v>
      </c>
      <c r="T178" t="s">
        <v>31</v>
      </c>
      <c r="V178" t="s">
        <v>33</v>
      </c>
      <c r="X178" t="str">
        <f t="shared" si="6"/>
        <v>INSERT INTO GRUPO VALUES('')</v>
      </c>
    </row>
    <row r="179" spans="16:24" x14ac:dyDescent="0.25">
      <c r="P179" t="s">
        <v>27</v>
      </c>
      <c r="Q179" t="s">
        <v>175</v>
      </c>
      <c r="R179" t="s">
        <v>165</v>
      </c>
      <c r="S179" t="s">
        <v>28</v>
      </c>
      <c r="T179" t="s">
        <v>31</v>
      </c>
      <c r="V179" t="s">
        <v>33</v>
      </c>
      <c r="X179" t="str">
        <f t="shared" si="6"/>
        <v>INSERT INTO GRUPO VALUES('')</v>
      </c>
    </row>
    <row r="180" spans="16:24" x14ac:dyDescent="0.25">
      <c r="P180" t="s">
        <v>27</v>
      </c>
      <c r="Q180" t="s">
        <v>175</v>
      </c>
      <c r="R180" t="s">
        <v>165</v>
      </c>
      <c r="S180" t="s">
        <v>28</v>
      </c>
      <c r="T180" t="s">
        <v>31</v>
      </c>
      <c r="V180" t="s">
        <v>33</v>
      </c>
      <c r="X180" t="str">
        <f t="shared" si="6"/>
        <v>INSERT INTO GRUPO VALUES('')</v>
      </c>
    </row>
    <row r="181" spans="16:24" x14ac:dyDescent="0.25">
      <c r="P181" t="s">
        <v>27</v>
      </c>
      <c r="Q181" t="s">
        <v>175</v>
      </c>
      <c r="R181" t="s">
        <v>165</v>
      </c>
      <c r="S181" t="s">
        <v>28</v>
      </c>
      <c r="T181" t="s">
        <v>31</v>
      </c>
      <c r="V181" t="s">
        <v>33</v>
      </c>
      <c r="X181" t="str">
        <f t="shared" si="6"/>
        <v>INSERT INTO GRUPO VALUES('')</v>
      </c>
    </row>
    <row r="182" spans="16:24" x14ac:dyDescent="0.25">
      <c r="P182" t="s">
        <v>27</v>
      </c>
      <c r="Q182" t="s">
        <v>175</v>
      </c>
      <c r="R182" t="s">
        <v>165</v>
      </c>
      <c r="S182" t="s">
        <v>28</v>
      </c>
      <c r="T182" t="s">
        <v>31</v>
      </c>
      <c r="V182" t="s">
        <v>33</v>
      </c>
      <c r="X182" t="str">
        <f t="shared" si="6"/>
        <v>INSERT INTO GRUPO VALUES('')</v>
      </c>
    </row>
    <row r="183" spans="16:24" x14ac:dyDescent="0.25">
      <c r="P183" t="s">
        <v>27</v>
      </c>
      <c r="Q183" t="s">
        <v>175</v>
      </c>
      <c r="R183" t="s">
        <v>165</v>
      </c>
      <c r="S183" t="s">
        <v>28</v>
      </c>
      <c r="T183" t="s">
        <v>31</v>
      </c>
      <c r="V183" t="s">
        <v>33</v>
      </c>
      <c r="X183" t="str">
        <f t="shared" si="6"/>
        <v>INSERT INTO GRUPO VALUES('')</v>
      </c>
    </row>
    <row r="184" spans="16:24" x14ac:dyDescent="0.25">
      <c r="P184" t="s">
        <v>27</v>
      </c>
      <c r="Q184" t="s">
        <v>175</v>
      </c>
      <c r="R184" t="s">
        <v>165</v>
      </c>
      <c r="S184" t="s">
        <v>28</v>
      </c>
      <c r="T184" t="s">
        <v>31</v>
      </c>
      <c r="V184" t="s">
        <v>33</v>
      </c>
      <c r="X184" t="str">
        <f t="shared" si="6"/>
        <v>INSERT INTO GRUPO VALUES('')</v>
      </c>
    </row>
    <row r="185" spans="16:24" x14ac:dyDescent="0.25">
      <c r="P185" t="s">
        <v>27</v>
      </c>
      <c r="Q185" t="s">
        <v>175</v>
      </c>
      <c r="R185" t="s">
        <v>165</v>
      </c>
      <c r="S185" t="s">
        <v>28</v>
      </c>
      <c r="T185" t="s">
        <v>31</v>
      </c>
      <c r="V185" t="s">
        <v>33</v>
      </c>
      <c r="X185" t="str">
        <f t="shared" si="6"/>
        <v>INSERT INTO GRUPO VALUES('')</v>
      </c>
    </row>
    <row r="186" spans="16:24" x14ac:dyDescent="0.25">
      <c r="P186" t="s">
        <v>27</v>
      </c>
      <c r="Q186" t="s">
        <v>175</v>
      </c>
      <c r="R186" t="s">
        <v>165</v>
      </c>
      <c r="S186" t="s">
        <v>28</v>
      </c>
      <c r="T186" t="s">
        <v>31</v>
      </c>
      <c r="V186" t="s">
        <v>33</v>
      </c>
      <c r="X186" t="str">
        <f t="shared" si="6"/>
        <v>INSERT INTO GRUPO VALUES('')</v>
      </c>
    </row>
    <row r="187" spans="16:24" x14ac:dyDescent="0.25">
      <c r="P187" t="s">
        <v>27</v>
      </c>
      <c r="Q187" t="s">
        <v>175</v>
      </c>
      <c r="R187" t="s">
        <v>165</v>
      </c>
      <c r="S187" t="s">
        <v>28</v>
      </c>
      <c r="T187" t="s">
        <v>31</v>
      </c>
      <c r="V187" t="s">
        <v>33</v>
      </c>
      <c r="X187" t="str">
        <f t="shared" si="6"/>
        <v>INSERT INTO GRUPO VALUES('')</v>
      </c>
    </row>
    <row r="188" spans="16:24" x14ac:dyDescent="0.25">
      <c r="P188" t="s">
        <v>27</v>
      </c>
      <c r="Q188" t="s">
        <v>175</v>
      </c>
      <c r="R188" t="s">
        <v>165</v>
      </c>
      <c r="S188" t="s">
        <v>28</v>
      </c>
      <c r="T188" t="s">
        <v>31</v>
      </c>
      <c r="V188" t="s">
        <v>33</v>
      </c>
      <c r="X188" t="str">
        <f t="shared" si="6"/>
        <v>INSERT INTO GRUPO VALUES('')</v>
      </c>
    </row>
    <row r="189" spans="16:24" x14ac:dyDescent="0.25">
      <c r="P189" t="s">
        <v>27</v>
      </c>
      <c r="Q189" t="s">
        <v>175</v>
      </c>
      <c r="R189" t="s">
        <v>165</v>
      </c>
      <c r="S189" t="s">
        <v>28</v>
      </c>
      <c r="T189" t="s">
        <v>31</v>
      </c>
      <c r="V189" t="s">
        <v>33</v>
      </c>
      <c r="X189" t="str">
        <f t="shared" si="6"/>
        <v>INSERT INTO GRUPO VALUES('')</v>
      </c>
    </row>
    <row r="190" spans="16:24" x14ac:dyDescent="0.25">
      <c r="P190" t="s">
        <v>27</v>
      </c>
      <c r="Q190" t="s">
        <v>175</v>
      </c>
      <c r="R190" t="s">
        <v>165</v>
      </c>
      <c r="S190" t="s">
        <v>28</v>
      </c>
      <c r="T190" t="s">
        <v>31</v>
      </c>
      <c r="V190" t="s">
        <v>33</v>
      </c>
      <c r="X190" t="str">
        <f t="shared" si="6"/>
        <v>INSERT INTO GRUPO VALUES('')</v>
      </c>
    </row>
    <row r="191" spans="16:24" x14ac:dyDescent="0.25">
      <c r="P191" t="s">
        <v>27</v>
      </c>
      <c r="Q191" t="s">
        <v>175</v>
      </c>
      <c r="R191" t="s">
        <v>165</v>
      </c>
      <c r="S191" t="s">
        <v>28</v>
      </c>
      <c r="T191" t="s">
        <v>31</v>
      </c>
      <c r="V191" t="s">
        <v>33</v>
      </c>
      <c r="X191" t="str">
        <f t="shared" si="6"/>
        <v>INSERT INTO GRUPO VALUES('')</v>
      </c>
    </row>
    <row r="192" spans="16:24" x14ac:dyDescent="0.25">
      <c r="P192" t="s">
        <v>27</v>
      </c>
      <c r="Q192" t="s">
        <v>175</v>
      </c>
      <c r="R192" t="s">
        <v>165</v>
      </c>
      <c r="S192" t="s">
        <v>28</v>
      </c>
      <c r="T192" t="s">
        <v>31</v>
      </c>
      <c r="V192" t="s">
        <v>33</v>
      </c>
      <c r="X192" t="str">
        <f t="shared" si="6"/>
        <v>INSERT INTO GRUPO VALUES('')</v>
      </c>
    </row>
    <row r="193" spans="16:24" x14ac:dyDescent="0.25">
      <c r="P193" t="s">
        <v>27</v>
      </c>
      <c r="Q193" t="s">
        <v>175</v>
      </c>
      <c r="R193" t="s">
        <v>165</v>
      </c>
      <c r="S193" t="s">
        <v>28</v>
      </c>
      <c r="T193" t="s">
        <v>31</v>
      </c>
      <c r="V193" t="s">
        <v>33</v>
      </c>
      <c r="X193" t="str">
        <f t="shared" si="6"/>
        <v>INSERT INTO GRUPO VALUES('')</v>
      </c>
    </row>
    <row r="194" spans="16:24" x14ac:dyDescent="0.25">
      <c r="P194" t="s">
        <v>27</v>
      </c>
      <c r="Q194" t="s">
        <v>175</v>
      </c>
      <c r="R194" t="s">
        <v>165</v>
      </c>
      <c r="S194" t="s">
        <v>28</v>
      </c>
      <c r="T194" t="s">
        <v>31</v>
      </c>
      <c r="V194" t="s">
        <v>33</v>
      </c>
      <c r="X194" t="str">
        <f t="shared" si="6"/>
        <v>INSERT INTO GRUPO VALUES('')</v>
      </c>
    </row>
    <row r="195" spans="16:24" x14ac:dyDescent="0.25">
      <c r="P195" t="s">
        <v>27</v>
      </c>
      <c r="Q195" t="s">
        <v>175</v>
      </c>
      <c r="R195" t="s">
        <v>165</v>
      </c>
      <c r="S195" t="s">
        <v>28</v>
      </c>
      <c r="T195" t="s">
        <v>31</v>
      </c>
      <c r="V195" t="s">
        <v>33</v>
      </c>
      <c r="X195" t="str">
        <f t="shared" si="6"/>
        <v>INSERT INTO GRUPO VALUES('')</v>
      </c>
    </row>
    <row r="196" spans="16:24" x14ac:dyDescent="0.25">
      <c r="P196" t="s">
        <v>27</v>
      </c>
      <c r="Q196" t="s">
        <v>175</v>
      </c>
      <c r="R196" t="s">
        <v>165</v>
      </c>
      <c r="S196" t="s">
        <v>28</v>
      </c>
      <c r="T196" t="s">
        <v>31</v>
      </c>
      <c r="V196" t="s">
        <v>33</v>
      </c>
      <c r="X196" t="str">
        <f t="shared" si="6"/>
        <v>INSERT INTO GRUPO VALUES('')</v>
      </c>
    </row>
    <row r="197" spans="16:24" x14ac:dyDescent="0.25">
      <c r="P197" t="s">
        <v>27</v>
      </c>
      <c r="Q197" t="s">
        <v>175</v>
      </c>
      <c r="R197" t="s">
        <v>165</v>
      </c>
      <c r="S197" t="s">
        <v>28</v>
      </c>
      <c r="T197" t="s">
        <v>31</v>
      </c>
      <c r="V197" t="s">
        <v>33</v>
      </c>
      <c r="X197" t="str">
        <f t="shared" ref="X197:X222" si="7">_xlfn.CONCAT(P197," ",Q197," ",R197,S197,"'",N197,"'",V197)</f>
        <v>INSERT INTO GRUPO VALUES('')</v>
      </c>
    </row>
    <row r="198" spans="16:24" x14ac:dyDescent="0.25">
      <c r="P198" t="s">
        <v>27</v>
      </c>
      <c r="Q198" t="s">
        <v>175</v>
      </c>
      <c r="R198" t="s">
        <v>165</v>
      </c>
      <c r="S198" t="s">
        <v>28</v>
      </c>
      <c r="T198" t="s">
        <v>31</v>
      </c>
      <c r="V198" t="s">
        <v>33</v>
      </c>
      <c r="X198" t="str">
        <f t="shared" si="7"/>
        <v>INSERT INTO GRUPO VALUES('')</v>
      </c>
    </row>
    <row r="199" spans="16:24" x14ac:dyDescent="0.25">
      <c r="P199" t="s">
        <v>27</v>
      </c>
      <c r="Q199" t="s">
        <v>175</v>
      </c>
      <c r="R199" t="s">
        <v>165</v>
      </c>
      <c r="S199" t="s">
        <v>28</v>
      </c>
      <c r="T199" t="s">
        <v>31</v>
      </c>
      <c r="V199" t="s">
        <v>33</v>
      </c>
      <c r="X199" t="str">
        <f t="shared" si="7"/>
        <v>INSERT INTO GRUPO VALUES('')</v>
      </c>
    </row>
    <row r="200" spans="16:24" x14ac:dyDescent="0.25">
      <c r="P200" t="s">
        <v>27</v>
      </c>
      <c r="Q200" t="s">
        <v>175</v>
      </c>
      <c r="R200" t="s">
        <v>165</v>
      </c>
      <c r="S200" t="s">
        <v>28</v>
      </c>
      <c r="T200" t="s">
        <v>31</v>
      </c>
      <c r="V200" t="s">
        <v>33</v>
      </c>
      <c r="X200" t="str">
        <f t="shared" si="7"/>
        <v>INSERT INTO GRUPO VALUES('')</v>
      </c>
    </row>
    <row r="201" spans="16:24" x14ac:dyDescent="0.25">
      <c r="P201" t="s">
        <v>27</v>
      </c>
      <c r="Q201" t="s">
        <v>175</v>
      </c>
      <c r="R201" t="s">
        <v>165</v>
      </c>
      <c r="S201" t="s">
        <v>28</v>
      </c>
      <c r="T201" t="s">
        <v>31</v>
      </c>
      <c r="V201" t="s">
        <v>33</v>
      </c>
      <c r="X201" t="str">
        <f t="shared" si="7"/>
        <v>INSERT INTO GRUPO VALUES('')</v>
      </c>
    </row>
    <row r="202" spans="16:24" x14ac:dyDescent="0.25">
      <c r="P202" t="s">
        <v>27</v>
      </c>
      <c r="Q202" t="s">
        <v>175</v>
      </c>
      <c r="R202" t="s">
        <v>165</v>
      </c>
      <c r="S202" t="s">
        <v>28</v>
      </c>
      <c r="T202" t="s">
        <v>31</v>
      </c>
      <c r="V202" t="s">
        <v>33</v>
      </c>
      <c r="X202" t="str">
        <f t="shared" si="7"/>
        <v>INSERT INTO GRUPO VALUES('')</v>
      </c>
    </row>
    <row r="203" spans="16:24" x14ac:dyDescent="0.25">
      <c r="P203" t="s">
        <v>27</v>
      </c>
      <c r="Q203" t="s">
        <v>175</v>
      </c>
      <c r="R203" t="s">
        <v>165</v>
      </c>
      <c r="S203" t="s">
        <v>28</v>
      </c>
      <c r="T203" t="s">
        <v>31</v>
      </c>
      <c r="V203" t="s">
        <v>33</v>
      </c>
      <c r="X203" t="str">
        <f t="shared" si="7"/>
        <v>INSERT INTO GRUPO VALUES('')</v>
      </c>
    </row>
    <row r="204" spans="16:24" x14ac:dyDescent="0.25">
      <c r="P204" t="s">
        <v>27</v>
      </c>
      <c r="Q204" t="s">
        <v>175</v>
      </c>
      <c r="R204" t="s">
        <v>165</v>
      </c>
      <c r="S204" t="s">
        <v>28</v>
      </c>
      <c r="T204" t="s">
        <v>31</v>
      </c>
      <c r="V204" t="s">
        <v>33</v>
      </c>
      <c r="X204" t="str">
        <f t="shared" si="7"/>
        <v>INSERT INTO GRUPO VALUES('')</v>
      </c>
    </row>
    <row r="205" spans="16:24" x14ac:dyDescent="0.25">
      <c r="P205" t="s">
        <v>27</v>
      </c>
      <c r="Q205" t="s">
        <v>175</v>
      </c>
      <c r="R205" t="s">
        <v>165</v>
      </c>
      <c r="S205" t="s">
        <v>28</v>
      </c>
      <c r="T205" t="s">
        <v>31</v>
      </c>
      <c r="V205" t="s">
        <v>33</v>
      </c>
      <c r="X205" t="str">
        <f t="shared" si="7"/>
        <v>INSERT INTO GRUPO VALUES('')</v>
      </c>
    </row>
    <row r="206" spans="16:24" x14ac:dyDescent="0.25">
      <c r="P206" t="s">
        <v>27</v>
      </c>
      <c r="Q206" t="s">
        <v>175</v>
      </c>
      <c r="R206" t="s">
        <v>165</v>
      </c>
      <c r="S206" t="s">
        <v>28</v>
      </c>
      <c r="T206" t="s">
        <v>31</v>
      </c>
      <c r="V206" t="s">
        <v>33</v>
      </c>
      <c r="X206" t="str">
        <f t="shared" si="7"/>
        <v>INSERT INTO GRUPO VALUES('')</v>
      </c>
    </row>
    <row r="207" spans="16:24" x14ac:dyDescent="0.25">
      <c r="P207" t="s">
        <v>27</v>
      </c>
      <c r="Q207" t="s">
        <v>175</v>
      </c>
      <c r="R207" t="s">
        <v>165</v>
      </c>
      <c r="S207" t="s">
        <v>28</v>
      </c>
      <c r="T207" t="s">
        <v>31</v>
      </c>
      <c r="V207" t="s">
        <v>33</v>
      </c>
      <c r="X207" t="str">
        <f t="shared" si="7"/>
        <v>INSERT INTO GRUPO VALUES('')</v>
      </c>
    </row>
    <row r="208" spans="16:24" x14ac:dyDescent="0.25">
      <c r="P208" t="s">
        <v>27</v>
      </c>
      <c r="Q208" t="s">
        <v>175</v>
      </c>
      <c r="R208" t="s">
        <v>165</v>
      </c>
      <c r="S208" t="s">
        <v>28</v>
      </c>
      <c r="T208" t="s">
        <v>31</v>
      </c>
      <c r="V208" t="s">
        <v>33</v>
      </c>
      <c r="X208" t="str">
        <f t="shared" si="7"/>
        <v>INSERT INTO GRUPO VALUES('')</v>
      </c>
    </row>
    <row r="209" spans="16:24" x14ac:dyDescent="0.25">
      <c r="P209" t="s">
        <v>27</v>
      </c>
      <c r="Q209" t="s">
        <v>175</v>
      </c>
      <c r="R209" t="s">
        <v>165</v>
      </c>
      <c r="S209" t="s">
        <v>28</v>
      </c>
      <c r="T209" t="s">
        <v>31</v>
      </c>
      <c r="V209" t="s">
        <v>33</v>
      </c>
      <c r="X209" t="str">
        <f t="shared" si="7"/>
        <v>INSERT INTO GRUPO VALUES('')</v>
      </c>
    </row>
    <row r="210" spans="16:24" x14ac:dyDescent="0.25">
      <c r="P210" t="s">
        <v>27</v>
      </c>
      <c r="Q210" t="s">
        <v>175</v>
      </c>
      <c r="R210" t="s">
        <v>165</v>
      </c>
      <c r="S210" t="s">
        <v>28</v>
      </c>
      <c r="T210" t="s">
        <v>31</v>
      </c>
      <c r="V210" t="s">
        <v>33</v>
      </c>
      <c r="X210" t="str">
        <f t="shared" si="7"/>
        <v>INSERT INTO GRUPO VALUES('')</v>
      </c>
    </row>
    <row r="211" spans="16:24" x14ac:dyDescent="0.25">
      <c r="P211" t="s">
        <v>27</v>
      </c>
      <c r="Q211" t="s">
        <v>175</v>
      </c>
      <c r="R211" t="s">
        <v>165</v>
      </c>
      <c r="S211" t="s">
        <v>28</v>
      </c>
      <c r="T211" t="s">
        <v>31</v>
      </c>
      <c r="V211" t="s">
        <v>33</v>
      </c>
      <c r="X211" t="str">
        <f t="shared" si="7"/>
        <v>INSERT INTO GRUPO VALUES('')</v>
      </c>
    </row>
    <row r="212" spans="16:24" x14ac:dyDescent="0.25">
      <c r="P212" t="s">
        <v>27</v>
      </c>
      <c r="Q212" t="s">
        <v>175</v>
      </c>
      <c r="R212" t="s">
        <v>165</v>
      </c>
      <c r="S212" t="s">
        <v>28</v>
      </c>
      <c r="T212" t="s">
        <v>31</v>
      </c>
      <c r="V212" t="s">
        <v>33</v>
      </c>
      <c r="X212" t="str">
        <f t="shared" si="7"/>
        <v>INSERT INTO GRUPO VALUES('')</v>
      </c>
    </row>
    <row r="213" spans="16:24" x14ac:dyDescent="0.25">
      <c r="P213" t="s">
        <v>27</v>
      </c>
      <c r="Q213" t="s">
        <v>175</v>
      </c>
      <c r="R213" t="s">
        <v>165</v>
      </c>
      <c r="S213" t="s">
        <v>28</v>
      </c>
      <c r="T213" t="s">
        <v>31</v>
      </c>
      <c r="V213" t="s">
        <v>33</v>
      </c>
      <c r="X213" t="str">
        <f t="shared" si="7"/>
        <v>INSERT INTO GRUPO VALUES('')</v>
      </c>
    </row>
    <row r="214" spans="16:24" x14ac:dyDescent="0.25">
      <c r="P214" t="s">
        <v>27</v>
      </c>
      <c r="Q214" t="s">
        <v>175</v>
      </c>
      <c r="R214" t="s">
        <v>165</v>
      </c>
      <c r="S214" t="s">
        <v>28</v>
      </c>
      <c r="T214" t="s">
        <v>31</v>
      </c>
      <c r="V214" t="s">
        <v>33</v>
      </c>
      <c r="X214" t="str">
        <f t="shared" si="7"/>
        <v>INSERT INTO GRUPO VALUES('')</v>
      </c>
    </row>
    <row r="215" spans="16:24" x14ac:dyDescent="0.25">
      <c r="P215" t="s">
        <v>27</v>
      </c>
      <c r="Q215" t="s">
        <v>175</v>
      </c>
      <c r="R215" t="s">
        <v>165</v>
      </c>
      <c r="S215" t="s">
        <v>28</v>
      </c>
      <c r="T215" t="s">
        <v>31</v>
      </c>
      <c r="V215" t="s">
        <v>33</v>
      </c>
      <c r="X215" t="str">
        <f t="shared" si="7"/>
        <v>INSERT INTO GRUPO VALUES('')</v>
      </c>
    </row>
    <row r="216" spans="16:24" x14ac:dyDescent="0.25">
      <c r="P216" t="s">
        <v>27</v>
      </c>
      <c r="Q216" t="s">
        <v>175</v>
      </c>
      <c r="R216" t="s">
        <v>165</v>
      </c>
      <c r="S216" t="s">
        <v>28</v>
      </c>
      <c r="T216" t="s">
        <v>31</v>
      </c>
      <c r="V216" t="s">
        <v>33</v>
      </c>
      <c r="X216" t="str">
        <f t="shared" si="7"/>
        <v>INSERT INTO GRUPO VALUES('')</v>
      </c>
    </row>
    <row r="217" spans="16:24" x14ac:dyDescent="0.25">
      <c r="P217" t="s">
        <v>27</v>
      </c>
      <c r="Q217" t="s">
        <v>175</v>
      </c>
      <c r="R217" t="s">
        <v>165</v>
      </c>
      <c r="S217" t="s">
        <v>28</v>
      </c>
      <c r="T217" t="s">
        <v>31</v>
      </c>
      <c r="V217" t="s">
        <v>33</v>
      </c>
      <c r="X217" t="str">
        <f t="shared" si="7"/>
        <v>INSERT INTO GRUPO VALUES('')</v>
      </c>
    </row>
    <row r="218" spans="16:24" x14ac:dyDescent="0.25">
      <c r="P218" t="s">
        <v>27</v>
      </c>
      <c r="Q218" t="s">
        <v>175</v>
      </c>
      <c r="R218" t="s">
        <v>165</v>
      </c>
      <c r="S218" t="s">
        <v>28</v>
      </c>
      <c r="T218" t="s">
        <v>31</v>
      </c>
      <c r="V218" t="s">
        <v>33</v>
      </c>
      <c r="X218" t="str">
        <f t="shared" si="7"/>
        <v>INSERT INTO GRUPO VALUES('')</v>
      </c>
    </row>
    <row r="219" spans="16:24" x14ac:dyDescent="0.25">
      <c r="P219" t="s">
        <v>27</v>
      </c>
      <c r="Q219" t="s">
        <v>175</v>
      </c>
      <c r="R219" t="s">
        <v>165</v>
      </c>
      <c r="S219" t="s">
        <v>28</v>
      </c>
      <c r="T219" t="s">
        <v>31</v>
      </c>
      <c r="V219" t="s">
        <v>33</v>
      </c>
      <c r="X219" t="str">
        <f t="shared" si="7"/>
        <v>INSERT INTO GRUPO VALUES('')</v>
      </c>
    </row>
    <row r="220" spans="16:24" x14ac:dyDescent="0.25">
      <c r="P220" t="s">
        <v>27</v>
      </c>
      <c r="Q220" t="s">
        <v>175</v>
      </c>
      <c r="R220" t="s">
        <v>165</v>
      </c>
      <c r="S220" t="s">
        <v>28</v>
      </c>
      <c r="T220" t="s">
        <v>31</v>
      </c>
      <c r="V220" t="s">
        <v>33</v>
      </c>
      <c r="X220" t="str">
        <f t="shared" si="7"/>
        <v>INSERT INTO GRUPO VALUES('')</v>
      </c>
    </row>
    <row r="221" spans="16:24" x14ac:dyDescent="0.25">
      <c r="P221" t="s">
        <v>27</v>
      </c>
      <c r="Q221" t="s">
        <v>175</v>
      </c>
      <c r="R221" t="s">
        <v>165</v>
      </c>
      <c r="S221" t="s">
        <v>28</v>
      </c>
      <c r="T221" t="s">
        <v>31</v>
      </c>
      <c r="V221" t="s">
        <v>33</v>
      </c>
      <c r="X221" t="str">
        <f t="shared" si="7"/>
        <v>INSERT INTO GRUPO VALUES('')</v>
      </c>
    </row>
    <row r="222" spans="16:24" x14ac:dyDescent="0.25">
      <c r="P222" t="s">
        <v>27</v>
      </c>
      <c r="Q222" t="s">
        <v>175</v>
      </c>
      <c r="R222" t="s">
        <v>165</v>
      </c>
      <c r="S222" t="s">
        <v>28</v>
      </c>
      <c r="T222" t="s">
        <v>31</v>
      </c>
      <c r="V222" t="s">
        <v>33</v>
      </c>
      <c r="X222" t="str">
        <f t="shared" si="7"/>
        <v>INSERT INTO GRUPO VALUES('')</v>
      </c>
    </row>
  </sheetData>
  <customSheetViews>
    <customSheetView guid="{CFBFA597-1949-4206-A5D0-840C2A1F97BC}" topLeftCell="D1">
      <selection activeCell="F1" sqref="F1"/>
      <pageMargins left="0.7" right="0.7" top="0.75" bottom="0.75" header="0.3" footer="0.3"/>
    </customSheetView>
  </customSheetViews>
  <mergeCells count="6">
    <mergeCell ref="H51:K51"/>
    <mergeCell ref="A2:D2"/>
    <mergeCell ref="H3:K3"/>
    <mergeCell ref="H1:K1"/>
    <mergeCell ref="H19:K19"/>
    <mergeCell ref="H35:K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5A3B-38F8-414B-94F9-398FBB0365F1}">
  <dimension ref="A2:AA63"/>
  <sheetViews>
    <sheetView tabSelected="1" topLeftCell="K23" zoomScale="85" zoomScaleNormal="85" workbookViewId="0">
      <selection activeCell="L4" sqref="L4:L63"/>
    </sheetView>
  </sheetViews>
  <sheetFormatPr baseColWidth="10" defaultRowHeight="15" x14ac:dyDescent="0.25"/>
  <cols>
    <col min="8" max="8" width="17.42578125" customWidth="1"/>
    <col min="13" max="13" width="44" customWidth="1"/>
    <col min="14" max="14" width="12.85546875" customWidth="1"/>
    <col min="15" max="15" width="13.42578125" customWidth="1"/>
    <col min="16" max="16" width="13.28515625" customWidth="1"/>
  </cols>
  <sheetData>
    <row r="2" spans="1:27" x14ac:dyDescent="0.25">
      <c r="A2" s="204" t="s">
        <v>187</v>
      </c>
      <c r="B2" s="204"/>
      <c r="C2" s="204"/>
      <c r="D2" s="204"/>
      <c r="E2" s="204"/>
      <c r="H2" s="66" t="s">
        <v>185</v>
      </c>
      <c r="L2" s="204" t="s">
        <v>187</v>
      </c>
      <c r="M2" s="204"/>
      <c r="N2" s="204"/>
      <c r="O2" s="204"/>
      <c r="P2" s="204"/>
      <c r="Q2" s="204"/>
      <c r="S2" t="s">
        <v>27</v>
      </c>
      <c r="AA2" t="s">
        <v>323</v>
      </c>
    </row>
    <row r="3" spans="1:27" x14ac:dyDescent="0.25">
      <c r="A3" s="27" t="s">
        <v>185</v>
      </c>
      <c r="B3" s="28" t="s">
        <v>186</v>
      </c>
      <c r="C3" s="28" t="s">
        <v>24</v>
      </c>
      <c r="D3" s="29" t="s">
        <v>46</v>
      </c>
      <c r="H3" t="s">
        <v>171</v>
      </c>
      <c r="L3" s="27" t="s">
        <v>185</v>
      </c>
      <c r="M3" s="22" t="s">
        <v>191</v>
      </c>
      <c r="N3" s="22" t="s">
        <v>192</v>
      </c>
      <c r="O3" s="22" t="s">
        <v>178</v>
      </c>
      <c r="P3" s="22" t="s">
        <v>3</v>
      </c>
      <c r="Q3" s="55" t="s">
        <v>1</v>
      </c>
      <c r="X3" s="20"/>
    </row>
    <row r="4" spans="1:27" x14ac:dyDescent="0.25">
      <c r="A4" s="22" t="s">
        <v>191</v>
      </c>
      <c r="B4" s="13" t="s">
        <v>26</v>
      </c>
      <c r="C4" s="13" t="s">
        <v>24</v>
      </c>
      <c r="D4" s="23"/>
      <c r="H4" t="s">
        <v>224</v>
      </c>
      <c r="L4" t="s">
        <v>209</v>
      </c>
      <c r="M4" s="15" t="s">
        <v>308</v>
      </c>
      <c r="N4" s="93">
        <f ca="1" xml:space="preserve"> RANDBETWEEN(2, 6.5)</f>
        <v>4</v>
      </c>
      <c r="O4" s="21">
        <v>1</v>
      </c>
      <c r="P4" s="15" t="s">
        <v>6</v>
      </c>
      <c r="Q4" s="21" t="s">
        <v>4</v>
      </c>
      <c r="S4" s="98" t="s">
        <v>27</v>
      </c>
      <c r="T4" t="s">
        <v>187</v>
      </c>
      <c r="U4" t="s">
        <v>165</v>
      </c>
      <c r="V4" t="s">
        <v>28</v>
      </c>
      <c r="W4" t="s">
        <v>31</v>
      </c>
      <c r="X4" s="20" t="s">
        <v>32</v>
      </c>
      <c r="Y4" t="s">
        <v>33</v>
      </c>
      <c r="AA4" t="str">
        <f t="shared" ref="AA4:AA35" ca="1" si="0">_xlfn.CONCAT(S4," ",T4," ",U4,V4,"'",L4,"'",W4,"'",M4,"'",W4,N4,W4,O4,W4,"'",P4,"'",W4,"'",Q4,"'",Y4)</f>
        <v>INSERT INTO MATERIA VALUES('G001','Cocina y Gastronomia',4,1,'A','G')</v>
      </c>
    </row>
    <row r="5" spans="1:27" x14ac:dyDescent="0.25">
      <c r="A5" s="22" t="s">
        <v>192</v>
      </c>
      <c r="B5" s="13" t="s">
        <v>193</v>
      </c>
      <c r="C5" s="13" t="s">
        <v>24</v>
      </c>
      <c r="D5" s="23"/>
      <c r="H5" t="s">
        <v>225</v>
      </c>
      <c r="L5" t="s">
        <v>210</v>
      </c>
      <c r="M5" s="13" t="s">
        <v>309</v>
      </c>
      <c r="N5" s="94">
        <f t="shared" ref="N5:N63" ca="1" si="1" xml:space="preserve"> RANDBETWEEN(2, 6.5)</f>
        <v>6</v>
      </c>
      <c r="O5" s="23">
        <v>1</v>
      </c>
      <c r="P5" s="13" t="s">
        <v>6</v>
      </c>
      <c r="Q5" s="21" t="s">
        <v>4</v>
      </c>
      <c r="S5" s="98" t="s">
        <v>27</v>
      </c>
      <c r="T5" t="s">
        <v>187</v>
      </c>
      <c r="U5" t="s">
        <v>165</v>
      </c>
      <c r="V5" t="s">
        <v>28</v>
      </c>
      <c r="W5" t="s">
        <v>31</v>
      </c>
      <c r="X5" s="20" t="s">
        <v>32</v>
      </c>
      <c r="Y5" t="s">
        <v>33</v>
      </c>
      <c r="AA5" t="str">
        <f t="shared" ca="1" si="0"/>
        <v>INSERT INTO MATERIA VALUES('G002','Nutricion y Productos ',6,1,'A','G')</v>
      </c>
    </row>
    <row r="6" spans="1:27" x14ac:dyDescent="0.25">
      <c r="A6" s="22" t="s">
        <v>178</v>
      </c>
      <c r="B6" s="13" t="s">
        <v>194</v>
      </c>
      <c r="C6" s="13" t="s">
        <v>24</v>
      </c>
      <c r="D6" s="23"/>
      <c r="H6" t="s">
        <v>226</v>
      </c>
      <c r="L6" t="s">
        <v>211</v>
      </c>
      <c r="M6" s="13" t="s">
        <v>324</v>
      </c>
      <c r="N6" s="94">
        <f t="shared" ca="1" si="1"/>
        <v>6</v>
      </c>
      <c r="O6" s="23">
        <v>2</v>
      </c>
      <c r="P6" s="13" t="s">
        <v>6</v>
      </c>
      <c r="Q6" s="21" t="s">
        <v>4</v>
      </c>
      <c r="S6" s="98" t="s">
        <v>27</v>
      </c>
      <c r="T6" t="s">
        <v>187</v>
      </c>
      <c r="U6" t="s">
        <v>165</v>
      </c>
      <c r="V6" t="s">
        <v>28</v>
      </c>
      <c r="W6" t="s">
        <v>31</v>
      </c>
      <c r="X6" s="20" t="s">
        <v>32</v>
      </c>
      <c r="Y6" t="s">
        <v>33</v>
      </c>
      <c r="AA6" t="str">
        <f t="shared" ca="1" si="0"/>
        <v>INSERT INTO MATERIA VALUES('G003','Introduccion a la Gastronomia',6,2,'A','G')</v>
      </c>
    </row>
    <row r="7" spans="1:27" x14ac:dyDescent="0.25">
      <c r="A7" s="22" t="s">
        <v>3</v>
      </c>
      <c r="B7" s="13" t="s">
        <v>25</v>
      </c>
      <c r="C7" s="13" t="s">
        <v>24</v>
      </c>
      <c r="D7" s="23"/>
      <c r="H7" t="s">
        <v>227</v>
      </c>
      <c r="L7" t="s">
        <v>212</v>
      </c>
      <c r="M7" s="13" t="s">
        <v>310</v>
      </c>
      <c r="N7" s="94">
        <f t="shared" ca="1" si="1"/>
        <v>2</v>
      </c>
      <c r="O7" s="23">
        <v>2</v>
      </c>
      <c r="P7" s="13" t="s">
        <v>6</v>
      </c>
      <c r="Q7" s="21" t="s">
        <v>4</v>
      </c>
      <c r="S7" s="98" t="s">
        <v>27</v>
      </c>
      <c r="T7" t="s">
        <v>187</v>
      </c>
      <c r="U7" t="s">
        <v>165</v>
      </c>
      <c r="V7" t="s">
        <v>28</v>
      </c>
      <c r="W7" t="s">
        <v>31</v>
      </c>
      <c r="X7" s="20" t="s">
        <v>32</v>
      </c>
      <c r="Y7" t="s">
        <v>33</v>
      </c>
      <c r="AA7" t="str">
        <f t="shared" ca="1" si="0"/>
        <v>INSERT INTO MATERIA VALUES('G004','Proyectos Gastronomicos',2,2,'A','G')</v>
      </c>
    </row>
    <row r="8" spans="1:27" x14ac:dyDescent="0.25">
      <c r="A8" s="30" t="s">
        <v>1</v>
      </c>
      <c r="B8" s="31" t="s">
        <v>25</v>
      </c>
      <c r="C8" s="31" t="s">
        <v>24</v>
      </c>
      <c r="D8" s="32" t="s">
        <v>45</v>
      </c>
      <c r="E8" s="50" t="s">
        <v>38</v>
      </c>
      <c r="H8" t="s">
        <v>228</v>
      </c>
      <c r="L8" t="s">
        <v>213</v>
      </c>
      <c r="M8" s="13" t="s">
        <v>311</v>
      </c>
      <c r="N8" s="94">
        <f t="shared" ca="1" si="1"/>
        <v>3</v>
      </c>
      <c r="O8" s="23">
        <v>3</v>
      </c>
      <c r="P8" s="13" t="s">
        <v>6</v>
      </c>
      <c r="Q8" s="21" t="s">
        <v>4</v>
      </c>
      <c r="S8" s="98" t="s">
        <v>27</v>
      </c>
      <c r="T8" t="s">
        <v>187</v>
      </c>
      <c r="U8" t="s">
        <v>165</v>
      </c>
      <c r="V8" t="s">
        <v>28</v>
      </c>
      <c r="W8" t="s">
        <v>31</v>
      </c>
      <c r="X8" s="20" t="s">
        <v>32</v>
      </c>
      <c r="Y8" t="s">
        <v>33</v>
      </c>
      <c r="AA8" t="str">
        <f t="shared" ca="1" si="0"/>
        <v>INSERT INTO MATERIA VALUES('G005','Enologia y Bebidas',3,3,'A','G')</v>
      </c>
    </row>
    <row r="9" spans="1:27" x14ac:dyDescent="0.25">
      <c r="H9" t="s">
        <v>229</v>
      </c>
      <c r="L9" t="s">
        <v>214</v>
      </c>
      <c r="M9" s="13" t="s">
        <v>312</v>
      </c>
      <c r="N9" s="94">
        <f t="shared" ca="1" si="1"/>
        <v>6</v>
      </c>
      <c r="O9" s="23">
        <v>3</v>
      </c>
      <c r="P9" s="13" t="s">
        <v>6</v>
      </c>
      <c r="Q9" s="21" t="s">
        <v>4</v>
      </c>
      <c r="S9" s="98" t="s">
        <v>27</v>
      </c>
      <c r="T9" t="s">
        <v>187</v>
      </c>
      <c r="U9" t="s">
        <v>165</v>
      </c>
      <c r="V9" t="s">
        <v>28</v>
      </c>
      <c r="W9" t="s">
        <v>31</v>
      </c>
      <c r="X9" s="20" t="s">
        <v>32</v>
      </c>
      <c r="Y9" t="s">
        <v>33</v>
      </c>
      <c r="AA9" t="str">
        <f t="shared" ca="1" si="0"/>
        <v>INSERT INTO MATERIA VALUES('G006','Produccion y Servicios',6,3,'A','G')</v>
      </c>
    </row>
    <row r="10" spans="1:27" x14ac:dyDescent="0.25">
      <c r="H10" t="s">
        <v>230</v>
      </c>
      <c r="L10" t="s">
        <v>215</v>
      </c>
      <c r="M10" s="13" t="s">
        <v>198</v>
      </c>
      <c r="N10" s="94">
        <f t="shared" ca="1" si="1"/>
        <v>4</v>
      </c>
      <c r="O10" s="23">
        <v>4</v>
      </c>
      <c r="P10" s="13" t="s">
        <v>6</v>
      </c>
      <c r="Q10" s="21" t="s">
        <v>4</v>
      </c>
      <c r="S10" s="98" t="s">
        <v>27</v>
      </c>
      <c r="T10" t="s">
        <v>187</v>
      </c>
      <c r="U10" t="s">
        <v>165</v>
      </c>
      <c r="V10" t="s">
        <v>28</v>
      </c>
      <c r="W10" t="s">
        <v>31</v>
      </c>
      <c r="X10" s="20" t="s">
        <v>32</v>
      </c>
      <c r="Y10" t="s">
        <v>33</v>
      </c>
      <c r="AA10" t="str">
        <f t="shared" ca="1" si="0"/>
        <v>INSERT INTO MATERIA VALUES('G007','Servicio Gastronomico ',4,4,'A','G')</v>
      </c>
    </row>
    <row r="11" spans="1:27" x14ac:dyDescent="0.25">
      <c r="C11" s="77" t="s">
        <v>3</v>
      </c>
      <c r="D11" s="21"/>
      <c r="H11" t="s">
        <v>231</v>
      </c>
      <c r="L11" t="s">
        <v>216</v>
      </c>
      <c r="M11" s="13" t="s">
        <v>313</v>
      </c>
      <c r="N11" s="94">
        <f t="shared" ca="1" si="1"/>
        <v>3</v>
      </c>
      <c r="O11" s="23">
        <v>4</v>
      </c>
      <c r="P11" s="13" t="s">
        <v>6</v>
      </c>
      <c r="Q11" s="21" t="s">
        <v>4</v>
      </c>
      <c r="S11" s="98" t="s">
        <v>27</v>
      </c>
      <c r="T11" t="s">
        <v>187</v>
      </c>
      <c r="U11" t="s">
        <v>165</v>
      </c>
      <c r="V11" t="s">
        <v>28</v>
      </c>
      <c r="W11" t="s">
        <v>31</v>
      </c>
      <c r="X11" s="20" t="s">
        <v>32</v>
      </c>
      <c r="Y11" t="s">
        <v>33</v>
      </c>
      <c r="AA11" t="str">
        <f t="shared" ca="1" si="0"/>
        <v>INSERT INTO MATERIA VALUES('G008','Imagen y Ambientacion',3,4,'A','G')</v>
      </c>
    </row>
    <row r="12" spans="1:27" x14ac:dyDescent="0.25">
      <c r="C12" s="22" t="s">
        <v>6</v>
      </c>
      <c r="D12" s="23" t="s">
        <v>196</v>
      </c>
      <c r="H12" t="s">
        <v>232</v>
      </c>
      <c r="L12" t="s">
        <v>217</v>
      </c>
      <c r="M12" s="13" t="s">
        <v>199</v>
      </c>
      <c r="N12" s="94">
        <f t="shared" ca="1" si="1"/>
        <v>6</v>
      </c>
      <c r="O12" s="23">
        <v>4</v>
      </c>
      <c r="P12" s="13" t="s">
        <v>6</v>
      </c>
      <c r="Q12" s="21" t="s">
        <v>4</v>
      </c>
      <c r="S12" s="98" t="s">
        <v>27</v>
      </c>
      <c r="T12" t="s">
        <v>187</v>
      </c>
      <c r="U12" t="s">
        <v>165</v>
      </c>
      <c r="V12" t="s">
        <v>28</v>
      </c>
      <c r="W12" t="s">
        <v>31</v>
      </c>
      <c r="X12" s="20" t="s">
        <v>32</v>
      </c>
      <c r="Y12" t="s">
        <v>33</v>
      </c>
      <c r="AA12" t="str">
        <f t="shared" ca="1" si="0"/>
        <v>INSERT INTO MATERIA VALUES('G009','Tecnicas Culinarias',6,4,'A','G')</v>
      </c>
    </row>
    <row r="13" spans="1:27" x14ac:dyDescent="0.25">
      <c r="C13" s="24" t="s">
        <v>12</v>
      </c>
      <c r="D13" s="26" t="s">
        <v>197</v>
      </c>
      <c r="H13" t="s">
        <v>233</v>
      </c>
      <c r="L13" t="s">
        <v>218</v>
      </c>
      <c r="M13" s="13" t="s">
        <v>314</v>
      </c>
      <c r="N13" s="94">
        <f t="shared" ca="1" si="1"/>
        <v>5</v>
      </c>
      <c r="O13" s="23">
        <v>5</v>
      </c>
      <c r="P13" s="13" t="s">
        <v>6</v>
      </c>
      <c r="Q13" s="21" t="s">
        <v>4</v>
      </c>
      <c r="S13" s="98" t="s">
        <v>27</v>
      </c>
      <c r="T13" t="s">
        <v>187</v>
      </c>
      <c r="U13" t="s">
        <v>165</v>
      </c>
      <c r="V13" t="s">
        <v>28</v>
      </c>
      <c r="W13" t="s">
        <v>31</v>
      </c>
      <c r="X13" s="20" t="s">
        <v>32</v>
      </c>
      <c r="Y13" t="s">
        <v>33</v>
      </c>
      <c r="AA13" t="str">
        <f t="shared" ca="1" si="0"/>
        <v>INSERT INTO MATERIA VALUES('G010','Panaderia Basica',5,5,'A','G')</v>
      </c>
    </row>
    <row r="14" spans="1:27" x14ac:dyDescent="0.25">
      <c r="H14" t="s">
        <v>234</v>
      </c>
      <c r="L14" t="s">
        <v>219</v>
      </c>
      <c r="M14" s="13" t="s">
        <v>315</v>
      </c>
      <c r="N14" s="94">
        <f t="shared" ca="1" si="1"/>
        <v>6</v>
      </c>
      <c r="O14" s="23">
        <v>5</v>
      </c>
      <c r="P14" s="13" t="s">
        <v>6</v>
      </c>
      <c r="Q14" s="21" t="s">
        <v>4</v>
      </c>
      <c r="S14" s="98" t="s">
        <v>27</v>
      </c>
      <c r="T14" t="s">
        <v>187</v>
      </c>
      <c r="U14" t="s">
        <v>165</v>
      </c>
      <c r="V14" t="s">
        <v>28</v>
      </c>
      <c r="W14" t="s">
        <v>31</v>
      </c>
      <c r="X14" s="20" t="s">
        <v>32</v>
      </c>
      <c r="Y14" t="s">
        <v>33</v>
      </c>
      <c r="AA14" t="str">
        <f t="shared" ca="1" si="0"/>
        <v>INSERT INTO MATERIA VALUES('G011','Historia de la Gastronomia',6,5,'A','G')</v>
      </c>
    </row>
    <row r="15" spans="1:27" x14ac:dyDescent="0.25">
      <c r="C15" s="51" t="s">
        <v>1</v>
      </c>
      <c r="D15" s="51" t="s">
        <v>2</v>
      </c>
      <c r="H15" t="s">
        <v>235</v>
      </c>
      <c r="L15" t="s">
        <v>220</v>
      </c>
      <c r="M15" s="13" t="s">
        <v>316</v>
      </c>
      <c r="N15" s="94">
        <f t="shared" ca="1" si="1"/>
        <v>4</v>
      </c>
      <c r="O15" s="23">
        <v>6</v>
      </c>
      <c r="P15" s="13" t="s">
        <v>6</v>
      </c>
      <c r="Q15" s="21" t="s">
        <v>4</v>
      </c>
      <c r="S15" s="98" t="s">
        <v>27</v>
      </c>
      <c r="T15" t="s">
        <v>187</v>
      </c>
      <c r="U15" t="s">
        <v>165</v>
      </c>
      <c r="V15" t="s">
        <v>28</v>
      </c>
      <c r="W15" t="s">
        <v>31</v>
      </c>
      <c r="X15" s="20" t="s">
        <v>32</v>
      </c>
      <c r="Y15" t="s">
        <v>33</v>
      </c>
      <c r="AA15" t="str">
        <f t="shared" ca="1" si="0"/>
        <v>INSERT INTO MATERIA VALUES('G012','Fabricacion de Quesos',4,6,'A','G')</v>
      </c>
    </row>
    <row r="16" spans="1:27" x14ac:dyDescent="0.25">
      <c r="C16" s="52" t="s">
        <v>4</v>
      </c>
      <c r="D16" s="51" t="s">
        <v>332</v>
      </c>
      <c r="H16" t="s">
        <v>236</v>
      </c>
      <c r="L16" t="s">
        <v>221</v>
      </c>
      <c r="M16" s="13" t="s">
        <v>317</v>
      </c>
      <c r="N16" s="94">
        <f t="shared" ca="1" si="1"/>
        <v>6</v>
      </c>
      <c r="O16" s="23">
        <v>6</v>
      </c>
      <c r="P16" s="13" t="s">
        <v>6</v>
      </c>
      <c r="Q16" s="21" t="s">
        <v>4</v>
      </c>
      <c r="S16" s="98" t="s">
        <v>27</v>
      </c>
      <c r="T16" t="s">
        <v>187</v>
      </c>
      <c r="U16" t="s">
        <v>165</v>
      </c>
      <c r="V16" t="s">
        <v>28</v>
      </c>
      <c r="W16" t="s">
        <v>31</v>
      </c>
      <c r="X16" s="20" t="s">
        <v>32</v>
      </c>
      <c r="Y16" t="s">
        <v>33</v>
      </c>
      <c r="AA16" t="str">
        <f t="shared" ca="1" si="0"/>
        <v>INSERT INTO MATERIA VALUES('G013','Cocteleria y Licores',6,6,'A','G')</v>
      </c>
    </row>
    <row r="17" spans="3:27" x14ac:dyDescent="0.25">
      <c r="C17" s="52" t="s">
        <v>6</v>
      </c>
      <c r="D17" s="51" t="s">
        <v>7</v>
      </c>
      <c r="H17" t="s">
        <v>237</v>
      </c>
      <c r="L17" t="s">
        <v>222</v>
      </c>
      <c r="M17" s="13" t="s">
        <v>318</v>
      </c>
      <c r="N17" s="94">
        <f t="shared" ca="1" si="1"/>
        <v>2</v>
      </c>
      <c r="O17" s="23">
        <v>6</v>
      </c>
      <c r="P17" s="13" t="s">
        <v>6</v>
      </c>
      <c r="Q17" s="21" t="s">
        <v>4</v>
      </c>
      <c r="S17" s="98" t="s">
        <v>27</v>
      </c>
      <c r="T17" t="s">
        <v>187</v>
      </c>
      <c r="U17" t="s">
        <v>165</v>
      </c>
      <c r="V17" t="s">
        <v>28</v>
      </c>
      <c r="W17" t="s">
        <v>31</v>
      </c>
      <c r="X17" s="20" t="s">
        <v>32</v>
      </c>
      <c r="Y17" t="s">
        <v>33</v>
      </c>
      <c r="AA17" t="str">
        <f t="shared" ca="1" si="0"/>
        <v>INSERT INTO MATERIA VALUES('G014','Cocina Fria',2,6,'A','G')</v>
      </c>
    </row>
    <row r="18" spans="3:27" x14ac:dyDescent="0.25">
      <c r="C18" s="52" t="s">
        <v>8</v>
      </c>
      <c r="D18" s="51" t="s">
        <v>333</v>
      </c>
      <c r="H18" t="s">
        <v>238</v>
      </c>
      <c r="L18" t="s">
        <v>223</v>
      </c>
      <c r="M18" s="25" t="s">
        <v>200</v>
      </c>
      <c r="N18" s="95">
        <f t="shared" ca="1" si="1"/>
        <v>2</v>
      </c>
      <c r="O18" s="26">
        <v>6</v>
      </c>
      <c r="P18" s="25" t="s">
        <v>6</v>
      </c>
      <c r="Q18" s="21" t="s">
        <v>4</v>
      </c>
      <c r="S18" s="98" t="s">
        <v>27</v>
      </c>
      <c r="T18" t="s">
        <v>187</v>
      </c>
      <c r="U18" t="s">
        <v>165</v>
      </c>
      <c r="V18" t="s">
        <v>28</v>
      </c>
      <c r="W18" t="s">
        <v>31</v>
      </c>
      <c r="X18" s="20" t="s">
        <v>32</v>
      </c>
      <c r="Y18" t="s">
        <v>33</v>
      </c>
      <c r="AA18" t="str">
        <f t="shared" ca="1" si="0"/>
        <v>INSERT INTO MATERIA VALUES('G015','Cocina Mexicana',2,6,'A','G')</v>
      </c>
    </row>
    <row r="19" spans="3:27" ht="30" x14ac:dyDescent="0.25">
      <c r="C19" s="53" t="s">
        <v>10</v>
      </c>
      <c r="D19" s="54" t="s">
        <v>350</v>
      </c>
      <c r="H19" t="s">
        <v>239</v>
      </c>
      <c r="L19" t="s">
        <v>239</v>
      </c>
      <c r="M19" s="15" t="s">
        <v>319</v>
      </c>
      <c r="N19" s="93">
        <f t="shared" ca="1" si="1"/>
        <v>5</v>
      </c>
      <c r="O19" s="21">
        <v>1</v>
      </c>
      <c r="P19" s="15" t="s">
        <v>6</v>
      </c>
      <c r="Q19" s="21" t="s">
        <v>6</v>
      </c>
      <c r="S19" s="98" t="s">
        <v>27</v>
      </c>
      <c r="T19" t="s">
        <v>187</v>
      </c>
      <c r="U19" t="s">
        <v>165</v>
      </c>
      <c r="V19" t="s">
        <v>28</v>
      </c>
      <c r="W19" t="s">
        <v>31</v>
      </c>
      <c r="X19" s="20" t="s">
        <v>32</v>
      </c>
      <c r="Y19" t="s">
        <v>33</v>
      </c>
      <c r="AA19" t="str">
        <f t="shared" ca="1" si="0"/>
        <v>INSERT INTO MATERIA VALUES('A0001','Arqueologia del Habitat',5,1,'A','A')</v>
      </c>
    </row>
    <row r="20" spans="3:27" x14ac:dyDescent="0.25">
      <c r="H20" t="s">
        <v>240</v>
      </c>
      <c r="L20" t="s">
        <v>240</v>
      </c>
      <c r="M20" s="13" t="s">
        <v>320</v>
      </c>
      <c r="N20" s="94">
        <f t="shared" ca="1" si="1"/>
        <v>2</v>
      </c>
      <c r="O20" s="23">
        <v>1</v>
      </c>
      <c r="P20" s="13" t="s">
        <v>6</v>
      </c>
      <c r="Q20" s="21" t="s">
        <v>6</v>
      </c>
      <c r="S20" s="98" t="s">
        <v>27</v>
      </c>
      <c r="T20" t="s">
        <v>187</v>
      </c>
      <c r="U20" t="s">
        <v>165</v>
      </c>
      <c r="V20" t="s">
        <v>28</v>
      </c>
      <c r="W20" t="s">
        <v>31</v>
      </c>
      <c r="X20" s="20" t="s">
        <v>32</v>
      </c>
      <c r="Y20" t="s">
        <v>33</v>
      </c>
      <c r="AA20" t="str">
        <f t="shared" ca="1" si="0"/>
        <v>INSERT INTO MATERIA VALUES('A0002','Teorizacion del Entorno',2,1,'A','A')</v>
      </c>
    </row>
    <row r="21" spans="3:27" x14ac:dyDescent="0.25">
      <c r="H21" t="s">
        <v>241</v>
      </c>
      <c r="L21" t="s">
        <v>241</v>
      </c>
      <c r="M21" s="13" t="s">
        <v>201</v>
      </c>
      <c r="N21" s="94">
        <f t="shared" ca="1" si="1"/>
        <v>2</v>
      </c>
      <c r="O21" s="23">
        <v>2</v>
      </c>
      <c r="P21" s="13" t="s">
        <v>6</v>
      </c>
      <c r="Q21" s="21" t="s">
        <v>6</v>
      </c>
      <c r="S21" s="98" t="s">
        <v>27</v>
      </c>
      <c r="T21" t="s">
        <v>187</v>
      </c>
      <c r="U21" t="s">
        <v>165</v>
      </c>
      <c r="V21" t="s">
        <v>28</v>
      </c>
      <c r="W21" t="s">
        <v>31</v>
      </c>
      <c r="X21" s="20" t="s">
        <v>32</v>
      </c>
      <c r="Y21" t="s">
        <v>33</v>
      </c>
      <c r="AA21" t="str">
        <f t="shared" ca="1" si="0"/>
        <v>INSERT INTO MATERIA VALUES('A0003','Sistemas Ambientales',2,2,'A','A')</v>
      </c>
    </row>
    <row r="22" spans="3:27" x14ac:dyDescent="0.25">
      <c r="H22" t="s">
        <v>242</v>
      </c>
      <c r="L22" t="s">
        <v>242</v>
      </c>
      <c r="M22" s="13" t="s">
        <v>321</v>
      </c>
      <c r="N22" s="94">
        <f t="shared" ca="1" si="1"/>
        <v>3</v>
      </c>
      <c r="O22" s="23">
        <v>2</v>
      </c>
      <c r="P22" s="13" t="s">
        <v>6</v>
      </c>
      <c r="Q22" s="21" t="s">
        <v>6</v>
      </c>
      <c r="S22" s="98" t="s">
        <v>27</v>
      </c>
      <c r="T22" t="s">
        <v>187</v>
      </c>
      <c r="U22" t="s">
        <v>165</v>
      </c>
      <c r="V22" t="s">
        <v>28</v>
      </c>
      <c r="W22" t="s">
        <v>31</v>
      </c>
      <c r="X22" s="20" t="s">
        <v>32</v>
      </c>
      <c r="Y22" t="s">
        <v>33</v>
      </c>
      <c r="AA22" t="str">
        <f t="shared" ca="1" si="0"/>
        <v>INSERT INTO MATERIA VALUES('A0004','Expresion Grafica',3,2,'A','A')</v>
      </c>
    </row>
    <row r="23" spans="3:27" x14ac:dyDescent="0.25">
      <c r="H23" t="s">
        <v>243</v>
      </c>
      <c r="L23" t="s">
        <v>243</v>
      </c>
      <c r="M23" s="13" t="s">
        <v>322</v>
      </c>
      <c r="N23" s="94">
        <f t="shared" ca="1" si="1"/>
        <v>5</v>
      </c>
      <c r="O23" s="23">
        <v>2</v>
      </c>
      <c r="P23" s="13" t="s">
        <v>6</v>
      </c>
      <c r="Q23" s="21" t="s">
        <v>6</v>
      </c>
      <c r="S23" s="98" t="s">
        <v>27</v>
      </c>
      <c r="T23" t="s">
        <v>187</v>
      </c>
      <c r="U23" t="s">
        <v>165</v>
      </c>
      <c r="V23" t="s">
        <v>28</v>
      </c>
      <c r="W23" t="s">
        <v>31</v>
      </c>
      <c r="X23" s="20" t="s">
        <v>32</v>
      </c>
      <c r="Y23" t="s">
        <v>33</v>
      </c>
      <c r="AA23" t="str">
        <f t="shared" ca="1" si="0"/>
        <v>INSERT INTO MATERIA VALUES('A0005','Geometria',5,2,'A','A')</v>
      </c>
    </row>
    <row r="24" spans="3:27" x14ac:dyDescent="0.25">
      <c r="H24" t="s">
        <v>244</v>
      </c>
      <c r="L24" t="s">
        <v>244</v>
      </c>
      <c r="M24" s="13" t="s">
        <v>202</v>
      </c>
      <c r="N24" s="94">
        <f t="shared" ca="1" si="1"/>
        <v>5</v>
      </c>
      <c r="O24" s="23">
        <v>3</v>
      </c>
      <c r="P24" s="13" t="s">
        <v>6</v>
      </c>
      <c r="Q24" s="21" t="s">
        <v>6</v>
      </c>
      <c r="S24" s="98" t="s">
        <v>27</v>
      </c>
      <c r="T24" t="s">
        <v>187</v>
      </c>
      <c r="U24" t="s">
        <v>165</v>
      </c>
      <c r="V24" t="s">
        <v>28</v>
      </c>
      <c r="W24" t="s">
        <v>31</v>
      </c>
      <c r="X24" s="20" t="s">
        <v>32</v>
      </c>
      <c r="Y24" t="s">
        <v>33</v>
      </c>
      <c r="AA24" t="str">
        <f t="shared" ca="1" si="0"/>
        <v>INSERT INTO MATERIA VALUES('A0006','Historia de la Arquitectura',5,3,'A','A')</v>
      </c>
    </row>
    <row r="25" spans="3:27" x14ac:dyDescent="0.25">
      <c r="H25" t="s">
        <v>245</v>
      </c>
      <c r="L25" t="s">
        <v>245</v>
      </c>
      <c r="M25" s="13" t="s">
        <v>325</v>
      </c>
      <c r="N25" s="94">
        <f t="shared" ca="1" si="1"/>
        <v>6</v>
      </c>
      <c r="O25" s="23">
        <v>3</v>
      </c>
      <c r="P25" s="13" t="s">
        <v>6</v>
      </c>
      <c r="Q25" s="21" t="s">
        <v>6</v>
      </c>
      <c r="S25" s="98" t="s">
        <v>27</v>
      </c>
      <c r="T25" t="s">
        <v>187</v>
      </c>
      <c r="U25" t="s">
        <v>165</v>
      </c>
      <c r="V25" t="s">
        <v>28</v>
      </c>
      <c r="W25" t="s">
        <v>31</v>
      </c>
      <c r="X25" s="20" t="s">
        <v>32</v>
      </c>
      <c r="Y25" t="s">
        <v>33</v>
      </c>
      <c r="AA25" t="str">
        <f t="shared" ca="1" si="0"/>
        <v>INSERT INTO MATERIA VALUES('A0007','Expresion Arquitectonica',6,3,'A','A')</v>
      </c>
    </row>
    <row r="26" spans="3:27" x14ac:dyDescent="0.25">
      <c r="H26" t="s">
        <v>246</v>
      </c>
      <c r="L26" t="s">
        <v>246</v>
      </c>
      <c r="M26" s="13" t="s">
        <v>334</v>
      </c>
      <c r="N26" s="94">
        <f t="shared" ca="1" si="1"/>
        <v>5</v>
      </c>
      <c r="O26" s="23">
        <v>3</v>
      </c>
      <c r="P26" s="13" t="s">
        <v>6</v>
      </c>
      <c r="Q26" s="21" t="s">
        <v>6</v>
      </c>
      <c r="S26" s="98" t="s">
        <v>27</v>
      </c>
      <c r="T26" t="s">
        <v>187</v>
      </c>
      <c r="U26" t="s">
        <v>165</v>
      </c>
      <c r="V26" t="s">
        <v>28</v>
      </c>
      <c r="W26" t="s">
        <v>31</v>
      </c>
      <c r="X26" s="20" t="s">
        <v>32</v>
      </c>
      <c r="Y26" t="s">
        <v>33</v>
      </c>
      <c r="AA26" t="str">
        <f t="shared" ca="1" si="0"/>
        <v>INSERT INTO MATERIA VALUES('A0008','Teoria de la Arquitectura',5,3,'A','A')</v>
      </c>
    </row>
    <row r="27" spans="3:27" x14ac:dyDescent="0.25">
      <c r="H27" t="s">
        <v>247</v>
      </c>
      <c r="L27" t="s">
        <v>247</v>
      </c>
      <c r="M27" s="13" t="s">
        <v>203</v>
      </c>
      <c r="N27" s="94">
        <f t="shared" ca="1" si="1"/>
        <v>4</v>
      </c>
      <c r="O27" s="23">
        <v>4</v>
      </c>
      <c r="P27" s="13" t="s">
        <v>6</v>
      </c>
      <c r="Q27" s="21" t="s">
        <v>6</v>
      </c>
      <c r="S27" s="98" t="s">
        <v>27</v>
      </c>
      <c r="T27" t="s">
        <v>187</v>
      </c>
      <c r="U27" t="s">
        <v>165</v>
      </c>
      <c r="V27" t="s">
        <v>28</v>
      </c>
      <c r="W27" t="s">
        <v>31</v>
      </c>
      <c r="X27" s="20" t="s">
        <v>32</v>
      </c>
      <c r="Y27" t="s">
        <v>33</v>
      </c>
      <c r="AA27" t="str">
        <f t="shared" ca="1" si="0"/>
        <v>INSERT INTO MATERIA VALUES('A0009','Sistemas Urbanos',4,4,'A','A')</v>
      </c>
    </row>
    <row r="28" spans="3:27" x14ac:dyDescent="0.25">
      <c r="H28" t="s">
        <v>248</v>
      </c>
      <c r="L28" t="s">
        <v>248</v>
      </c>
      <c r="M28" s="13" t="s">
        <v>204</v>
      </c>
      <c r="N28" s="94">
        <f t="shared" ca="1" si="1"/>
        <v>6</v>
      </c>
      <c r="O28" s="23">
        <v>4</v>
      </c>
      <c r="P28" s="13" t="s">
        <v>6</v>
      </c>
      <c r="Q28" s="21" t="s">
        <v>6</v>
      </c>
      <c r="S28" s="98" t="s">
        <v>27</v>
      </c>
      <c r="T28" t="s">
        <v>187</v>
      </c>
      <c r="U28" t="s">
        <v>165</v>
      </c>
      <c r="V28" t="s">
        <v>28</v>
      </c>
      <c r="W28" t="s">
        <v>31</v>
      </c>
      <c r="X28" s="20" t="s">
        <v>32</v>
      </c>
      <c r="Y28" t="s">
        <v>33</v>
      </c>
      <c r="AA28" t="str">
        <f t="shared" ca="1" si="0"/>
        <v>INSERT INTO MATERIA VALUES('A0010','Taller Integral de Arquitectura',6,4,'A','A')</v>
      </c>
    </row>
    <row r="29" spans="3:27" x14ac:dyDescent="0.25">
      <c r="H29" t="s">
        <v>249</v>
      </c>
      <c r="L29" t="s">
        <v>249</v>
      </c>
      <c r="M29" s="13" t="s">
        <v>205</v>
      </c>
      <c r="N29" s="94">
        <f t="shared" ca="1" si="1"/>
        <v>5</v>
      </c>
      <c r="O29" s="23">
        <v>4</v>
      </c>
      <c r="P29" s="13" t="s">
        <v>6</v>
      </c>
      <c r="Q29" s="21" t="s">
        <v>6</v>
      </c>
      <c r="S29" s="98" t="s">
        <v>27</v>
      </c>
      <c r="T29" t="s">
        <v>187</v>
      </c>
      <c r="U29" t="s">
        <v>165</v>
      </c>
      <c r="V29" t="s">
        <v>28</v>
      </c>
      <c r="W29" t="s">
        <v>31</v>
      </c>
      <c r="X29" s="20" t="s">
        <v>32</v>
      </c>
      <c r="Y29" t="s">
        <v>33</v>
      </c>
      <c r="AA29" t="str">
        <f t="shared" ca="1" si="0"/>
        <v>INSERT INTO MATERIA VALUES('A0011','Sistemas Estructurales',5,4,'A','A')</v>
      </c>
    </row>
    <row r="30" spans="3:27" x14ac:dyDescent="0.25">
      <c r="H30" t="s">
        <v>250</v>
      </c>
      <c r="L30" t="s">
        <v>250</v>
      </c>
      <c r="M30" s="13" t="s">
        <v>206</v>
      </c>
      <c r="N30" s="94">
        <f t="shared" ca="1" si="1"/>
        <v>2</v>
      </c>
      <c r="O30" s="23">
        <v>5</v>
      </c>
      <c r="P30" s="13" t="s">
        <v>6</v>
      </c>
      <c r="Q30" s="21" t="s">
        <v>6</v>
      </c>
      <c r="S30" s="98" t="s">
        <v>27</v>
      </c>
      <c r="T30" t="s">
        <v>187</v>
      </c>
      <c r="U30" t="s">
        <v>165</v>
      </c>
      <c r="V30" t="s">
        <v>28</v>
      </c>
      <c r="W30" t="s">
        <v>31</v>
      </c>
      <c r="X30" s="20" t="s">
        <v>32</v>
      </c>
      <c r="Y30" t="s">
        <v>33</v>
      </c>
      <c r="AA30" t="str">
        <f t="shared" ca="1" si="0"/>
        <v>INSERT INTO MATERIA VALUES('A0012','Sistemas de Instalaciones',2,5,'A','A')</v>
      </c>
    </row>
    <row r="31" spans="3:27" x14ac:dyDescent="0.25">
      <c r="H31" t="s">
        <v>251</v>
      </c>
      <c r="L31" t="s">
        <v>251</v>
      </c>
      <c r="M31" s="13" t="s">
        <v>326</v>
      </c>
      <c r="N31" s="94">
        <f t="shared" ca="1" si="1"/>
        <v>2</v>
      </c>
      <c r="O31" s="23">
        <v>5</v>
      </c>
      <c r="P31" s="13" t="s">
        <v>6</v>
      </c>
      <c r="Q31" s="21" t="s">
        <v>6</v>
      </c>
      <c r="S31" s="98" t="s">
        <v>27</v>
      </c>
      <c r="T31" t="s">
        <v>187</v>
      </c>
      <c r="U31" t="s">
        <v>165</v>
      </c>
      <c r="V31" t="s">
        <v>28</v>
      </c>
      <c r="W31" t="s">
        <v>31</v>
      </c>
      <c r="X31" s="20" t="s">
        <v>32</v>
      </c>
      <c r="Y31" t="s">
        <v>33</v>
      </c>
      <c r="AA31" t="str">
        <f t="shared" ca="1" si="0"/>
        <v>INSERT INTO MATERIA VALUES('A0013','Administracion en Arquitectura',2,5,'A','A')</v>
      </c>
    </row>
    <row r="32" spans="3:27" x14ac:dyDescent="0.25">
      <c r="H32" t="s">
        <v>252</v>
      </c>
      <c r="L32" t="s">
        <v>252</v>
      </c>
      <c r="M32" s="13" t="s">
        <v>207</v>
      </c>
      <c r="N32" s="94">
        <f t="shared" ca="1" si="1"/>
        <v>5</v>
      </c>
      <c r="O32" s="23">
        <v>6</v>
      </c>
      <c r="P32" s="13" t="s">
        <v>6</v>
      </c>
      <c r="Q32" s="21" t="s">
        <v>6</v>
      </c>
      <c r="S32" s="98" t="s">
        <v>27</v>
      </c>
      <c r="T32" t="s">
        <v>187</v>
      </c>
      <c r="U32" t="s">
        <v>165</v>
      </c>
      <c r="V32" t="s">
        <v>28</v>
      </c>
      <c r="W32" t="s">
        <v>31</v>
      </c>
      <c r="X32" s="20" t="s">
        <v>32</v>
      </c>
      <c r="Y32" t="s">
        <v>33</v>
      </c>
      <c r="AA32" t="str">
        <f t="shared" ca="1" si="0"/>
        <v>INSERT INTO MATERIA VALUES('A0014','Procesos de Diseño Urbano Ambiental',5,6,'A','A')</v>
      </c>
    </row>
    <row r="33" spans="8:27" x14ac:dyDescent="0.25">
      <c r="H33" t="s">
        <v>253</v>
      </c>
      <c r="L33" t="s">
        <v>253</v>
      </c>
      <c r="M33" s="25" t="s">
        <v>351</v>
      </c>
      <c r="N33" s="95">
        <f t="shared" ca="1" si="1"/>
        <v>5</v>
      </c>
      <c r="O33" s="26">
        <v>6</v>
      </c>
      <c r="P33" s="25" t="s">
        <v>6</v>
      </c>
      <c r="Q33" s="21" t="s">
        <v>6</v>
      </c>
      <c r="S33" s="98" t="s">
        <v>27</v>
      </c>
      <c r="T33" t="s">
        <v>187</v>
      </c>
      <c r="U33" t="s">
        <v>165</v>
      </c>
      <c r="V33" t="s">
        <v>28</v>
      </c>
      <c r="W33" t="s">
        <v>31</v>
      </c>
      <c r="X33" s="20" t="s">
        <v>32</v>
      </c>
      <c r="Y33" t="s">
        <v>33</v>
      </c>
      <c r="AA33" t="str">
        <f t="shared" ca="1" si="0"/>
        <v>INSERT INTO MATERIA VALUES('A0015','Arquitectura en Mexico',5,6,'A','A')</v>
      </c>
    </row>
    <row r="34" spans="8:27" x14ac:dyDescent="0.25">
      <c r="H34" t="s">
        <v>254</v>
      </c>
      <c r="L34" t="s">
        <v>254</v>
      </c>
      <c r="M34" s="15" t="s">
        <v>335</v>
      </c>
      <c r="N34" s="93">
        <f t="shared" ca="1" si="1"/>
        <v>4</v>
      </c>
      <c r="O34" s="21">
        <v>1</v>
      </c>
      <c r="P34" s="15" t="s">
        <v>6</v>
      </c>
      <c r="Q34" s="21" t="s">
        <v>8</v>
      </c>
      <c r="S34" s="98" t="s">
        <v>27</v>
      </c>
      <c r="T34" t="s">
        <v>187</v>
      </c>
      <c r="U34" t="s">
        <v>165</v>
      </c>
      <c r="V34" t="s">
        <v>28</v>
      </c>
      <c r="W34" t="s">
        <v>31</v>
      </c>
      <c r="X34" s="20" t="s">
        <v>32</v>
      </c>
      <c r="Y34" t="s">
        <v>33</v>
      </c>
      <c r="AA34" t="str">
        <f t="shared" ca="1" si="0"/>
        <v>INSERT INTO MATERIA VALUES('F0001','Historia de la Filosofia 1',4,1,'A','F')</v>
      </c>
    </row>
    <row r="35" spans="8:27" x14ac:dyDescent="0.25">
      <c r="H35" t="s">
        <v>255</v>
      </c>
      <c r="L35" t="s">
        <v>255</v>
      </c>
      <c r="M35" s="13" t="s">
        <v>305</v>
      </c>
      <c r="N35" s="94">
        <f t="shared" ca="1" si="1"/>
        <v>6</v>
      </c>
      <c r="O35" s="23">
        <v>1</v>
      </c>
      <c r="P35" s="13" t="s">
        <v>6</v>
      </c>
      <c r="Q35" s="21" t="s">
        <v>8</v>
      </c>
      <c r="S35" s="98" t="s">
        <v>27</v>
      </c>
      <c r="T35" t="s">
        <v>187</v>
      </c>
      <c r="U35" t="s">
        <v>165</v>
      </c>
      <c r="V35" t="s">
        <v>28</v>
      </c>
      <c r="W35" t="s">
        <v>31</v>
      </c>
      <c r="X35" s="20" t="s">
        <v>32</v>
      </c>
      <c r="Y35" t="s">
        <v>33</v>
      </c>
      <c r="AA35" t="str">
        <f t="shared" ca="1" si="0"/>
        <v>INSERT INTO MATERIA VALUES('F0002','Textos Filosoficos',6,1,'A','F')</v>
      </c>
    </row>
    <row r="36" spans="8:27" x14ac:dyDescent="0.25">
      <c r="H36" t="s">
        <v>256</v>
      </c>
      <c r="L36" t="s">
        <v>256</v>
      </c>
      <c r="M36" s="13" t="s">
        <v>352</v>
      </c>
      <c r="N36" s="94">
        <f t="shared" ca="1" si="1"/>
        <v>4</v>
      </c>
      <c r="O36" s="23">
        <v>2</v>
      </c>
      <c r="P36" s="13" t="s">
        <v>6</v>
      </c>
      <c r="Q36" s="21" t="s">
        <v>8</v>
      </c>
      <c r="S36" s="98" t="s">
        <v>27</v>
      </c>
      <c r="T36" t="s">
        <v>187</v>
      </c>
      <c r="U36" t="s">
        <v>165</v>
      </c>
      <c r="V36" t="s">
        <v>28</v>
      </c>
      <c r="W36" t="s">
        <v>31</v>
      </c>
      <c r="X36" s="20" t="s">
        <v>32</v>
      </c>
      <c r="Y36" t="s">
        <v>33</v>
      </c>
      <c r="AA36" t="str">
        <f t="shared" ref="AA36:AA63" ca="1" si="2">_xlfn.CONCAT(S36," ",T36," ",U36,V36,"'",L36,"'",W36,"'",M36,"'",W36,N36,W36,O36,W36,"'",P36,"'",W36,"'",Q36,"'",Y36)</f>
        <v>INSERT INTO MATERIA VALUES('F0003','etica 1',4,2,'A','F')</v>
      </c>
    </row>
    <row r="37" spans="8:27" x14ac:dyDescent="0.25">
      <c r="H37" t="s">
        <v>257</v>
      </c>
      <c r="L37" t="s">
        <v>257</v>
      </c>
      <c r="M37" s="13" t="s">
        <v>327</v>
      </c>
      <c r="N37" s="94">
        <f t="shared" ca="1" si="1"/>
        <v>2</v>
      </c>
      <c r="O37" s="23">
        <v>2</v>
      </c>
      <c r="P37" s="13" t="s">
        <v>6</v>
      </c>
      <c r="Q37" s="21" t="s">
        <v>8</v>
      </c>
      <c r="S37" s="98" t="s">
        <v>27</v>
      </c>
      <c r="T37" t="s">
        <v>187</v>
      </c>
      <c r="U37" t="s">
        <v>165</v>
      </c>
      <c r="V37" t="s">
        <v>28</v>
      </c>
      <c r="W37" t="s">
        <v>31</v>
      </c>
      <c r="X37" s="20" t="s">
        <v>32</v>
      </c>
      <c r="Y37" t="s">
        <v>33</v>
      </c>
      <c r="AA37" t="str">
        <f t="shared" ca="1" si="2"/>
        <v>INSERT INTO MATERIA VALUES('F0004','Logica 1',2,2,'A','F')</v>
      </c>
    </row>
    <row r="38" spans="8:27" x14ac:dyDescent="0.25">
      <c r="H38" t="s">
        <v>258</v>
      </c>
      <c r="L38" t="s">
        <v>258</v>
      </c>
      <c r="M38" s="13" t="s">
        <v>336</v>
      </c>
      <c r="N38" s="94">
        <f t="shared" ca="1" si="1"/>
        <v>6</v>
      </c>
      <c r="O38" s="23">
        <v>3</v>
      </c>
      <c r="P38" s="13" t="s">
        <v>6</v>
      </c>
      <c r="Q38" s="21" t="s">
        <v>8</v>
      </c>
      <c r="S38" s="98" t="s">
        <v>27</v>
      </c>
      <c r="T38" t="s">
        <v>187</v>
      </c>
      <c r="U38" t="s">
        <v>165</v>
      </c>
      <c r="V38" t="s">
        <v>28</v>
      </c>
      <c r="W38" t="s">
        <v>31</v>
      </c>
      <c r="X38" s="20" t="s">
        <v>32</v>
      </c>
      <c r="Y38" t="s">
        <v>33</v>
      </c>
      <c r="AA38" t="str">
        <f t="shared" ca="1" si="2"/>
        <v>INSERT INTO MATERIA VALUES('F0005','Teoria del conocimiento',6,3,'A','F')</v>
      </c>
    </row>
    <row r="39" spans="8:27" x14ac:dyDescent="0.25">
      <c r="H39" t="s">
        <v>259</v>
      </c>
      <c r="L39" t="s">
        <v>259</v>
      </c>
      <c r="M39" s="13" t="s">
        <v>337</v>
      </c>
      <c r="N39" s="94">
        <f t="shared" ca="1" si="1"/>
        <v>3</v>
      </c>
      <c r="O39" s="23">
        <v>3</v>
      </c>
      <c r="P39" s="13" t="s">
        <v>6</v>
      </c>
      <c r="Q39" s="21" t="s">
        <v>8</v>
      </c>
      <c r="S39" s="98" t="s">
        <v>27</v>
      </c>
      <c r="T39" t="s">
        <v>187</v>
      </c>
      <c r="U39" t="s">
        <v>165</v>
      </c>
      <c r="V39" t="s">
        <v>28</v>
      </c>
      <c r="W39" t="s">
        <v>31</v>
      </c>
      <c r="X39" s="20" t="s">
        <v>32</v>
      </c>
      <c r="Y39" t="s">
        <v>33</v>
      </c>
      <c r="AA39" t="str">
        <f t="shared" ca="1" si="2"/>
        <v>INSERT INTO MATERIA VALUES('F0006','Filosofia de la historia',3,3,'A','F')</v>
      </c>
    </row>
    <row r="40" spans="8:27" x14ac:dyDescent="0.25">
      <c r="H40" t="s">
        <v>260</v>
      </c>
      <c r="L40" t="s">
        <v>260</v>
      </c>
      <c r="M40" s="13" t="s">
        <v>338</v>
      </c>
      <c r="N40" s="94">
        <f t="shared" ca="1" si="1"/>
        <v>6</v>
      </c>
      <c r="O40" s="23">
        <v>3</v>
      </c>
      <c r="P40" s="13" t="s">
        <v>6</v>
      </c>
      <c r="Q40" s="21" t="s">
        <v>8</v>
      </c>
      <c r="S40" s="98" t="s">
        <v>27</v>
      </c>
      <c r="T40" t="s">
        <v>187</v>
      </c>
      <c r="U40" t="s">
        <v>165</v>
      </c>
      <c r="V40" t="s">
        <v>28</v>
      </c>
      <c r="W40" t="s">
        <v>31</v>
      </c>
      <c r="X40" s="20" t="s">
        <v>32</v>
      </c>
      <c r="Y40" t="s">
        <v>33</v>
      </c>
      <c r="AA40" t="str">
        <f t="shared" ca="1" si="2"/>
        <v>INSERT INTO MATERIA VALUES('F0007','Metafisica u Ontologia',6,3,'A','F')</v>
      </c>
    </row>
    <row r="41" spans="8:27" x14ac:dyDescent="0.25">
      <c r="H41" t="s">
        <v>261</v>
      </c>
      <c r="L41" t="s">
        <v>261</v>
      </c>
      <c r="M41" s="13" t="s">
        <v>339</v>
      </c>
      <c r="N41" s="94">
        <f t="shared" ca="1" si="1"/>
        <v>2</v>
      </c>
      <c r="O41" s="23">
        <v>4</v>
      </c>
      <c r="P41" s="13" t="s">
        <v>6</v>
      </c>
      <c r="Q41" s="21" t="s">
        <v>8</v>
      </c>
      <c r="S41" s="98" t="s">
        <v>27</v>
      </c>
      <c r="T41" t="s">
        <v>187</v>
      </c>
      <c r="U41" t="s">
        <v>165</v>
      </c>
      <c r="V41" t="s">
        <v>28</v>
      </c>
      <c r="W41" t="s">
        <v>31</v>
      </c>
      <c r="X41" s="20" t="s">
        <v>32</v>
      </c>
      <c r="Y41" t="s">
        <v>33</v>
      </c>
      <c r="AA41" t="str">
        <f t="shared" ca="1" si="2"/>
        <v>INSERT INTO MATERIA VALUES('F0008','Filosofia Politica',2,4,'A','F')</v>
      </c>
    </row>
    <row r="42" spans="8:27" x14ac:dyDescent="0.25">
      <c r="H42" t="s">
        <v>262</v>
      </c>
      <c r="L42" t="s">
        <v>262</v>
      </c>
      <c r="M42" s="13" t="s">
        <v>353</v>
      </c>
      <c r="N42" s="94">
        <f t="shared" ca="1" si="1"/>
        <v>6</v>
      </c>
      <c r="O42" s="23">
        <v>4</v>
      </c>
      <c r="P42" s="13" t="s">
        <v>6</v>
      </c>
      <c r="Q42" s="21" t="s">
        <v>8</v>
      </c>
      <c r="S42" s="98" t="s">
        <v>27</v>
      </c>
      <c r="T42" t="s">
        <v>187</v>
      </c>
      <c r="U42" t="s">
        <v>165</v>
      </c>
      <c r="V42" t="s">
        <v>28</v>
      </c>
      <c r="W42" t="s">
        <v>31</v>
      </c>
      <c r="X42" s="20" t="s">
        <v>32</v>
      </c>
      <c r="Y42" t="s">
        <v>33</v>
      </c>
      <c r="AA42" t="str">
        <f t="shared" ca="1" si="2"/>
        <v>INSERT INTO MATERIA VALUES('F0009','Filosofia en Mexico',6,4,'A','F')</v>
      </c>
    </row>
    <row r="43" spans="8:27" x14ac:dyDescent="0.25">
      <c r="H43" t="s">
        <v>263</v>
      </c>
      <c r="L43" t="s">
        <v>263</v>
      </c>
      <c r="M43" s="13" t="s">
        <v>340</v>
      </c>
      <c r="N43" s="94">
        <f t="shared" ca="1" si="1"/>
        <v>4</v>
      </c>
      <c r="O43" s="23">
        <v>5</v>
      </c>
      <c r="P43" s="13" t="s">
        <v>6</v>
      </c>
      <c r="Q43" s="21" t="s">
        <v>8</v>
      </c>
      <c r="S43" s="98" t="s">
        <v>27</v>
      </c>
      <c r="T43" t="s">
        <v>187</v>
      </c>
      <c r="U43" t="s">
        <v>165</v>
      </c>
      <c r="V43" t="s">
        <v>28</v>
      </c>
      <c r="W43" t="s">
        <v>31</v>
      </c>
      <c r="X43" s="20" t="s">
        <v>32</v>
      </c>
      <c r="Y43" t="s">
        <v>33</v>
      </c>
      <c r="AA43" t="str">
        <f t="shared" ca="1" si="2"/>
        <v>INSERT INTO MATERIA VALUES('F0010','Enseñaza de la filosofia',4,5,'A','F')</v>
      </c>
    </row>
    <row r="44" spans="8:27" x14ac:dyDescent="0.25">
      <c r="H44" t="s">
        <v>264</v>
      </c>
      <c r="L44" t="s">
        <v>264</v>
      </c>
      <c r="M44" s="13" t="s">
        <v>346</v>
      </c>
      <c r="N44" s="94">
        <f t="shared" ca="1" si="1"/>
        <v>2</v>
      </c>
      <c r="O44" s="23">
        <v>5</v>
      </c>
      <c r="P44" s="13" t="s">
        <v>6</v>
      </c>
      <c r="Q44" s="21" t="s">
        <v>8</v>
      </c>
      <c r="S44" s="98" t="s">
        <v>27</v>
      </c>
      <c r="T44" t="s">
        <v>187</v>
      </c>
      <c r="U44" t="s">
        <v>165</v>
      </c>
      <c r="V44" t="s">
        <v>28</v>
      </c>
      <c r="W44" t="s">
        <v>31</v>
      </c>
      <c r="X44" s="20" t="s">
        <v>32</v>
      </c>
      <c r="Y44" t="s">
        <v>33</v>
      </c>
      <c r="AA44" t="str">
        <f t="shared" ca="1" si="2"/>
        <v>INSERT INTO MATERIA VALUES('F0011','Temas contemporaneos de filosofia',2,5,'A','F')</v>
      </c>
    </row>
    <row r="45" spans="8:27" x14ac:dyDescent="0.25">
      <c r="H45" t="s">
        <v>265</v>
      </c>
      <c r="L45" t="s">
        <v>265</v>
      </c>
      <c r="M45" s="13" t="s">
        <v>354</v>
      </c>
      <c r="N45" s="94">
        <f t="shared" ca="1" si="1"/>
        <v>6</v>
      </c>
      <c r="O45" s="23">
        <v>5</v>
      </c>
      <c r="P45" s="13" t="s">
        <v>6</v>
      </c>
      <c r="Q45" s="21" t="s">
        <v>8</v>
      </c>
      <c r="S45" s="98" t="s">
        <v>27</v>
      </c>
      <c r="T45" t="s">
        <v>187</v>
      </c>
      <c r="U45" t="s">
        <v>165</v>
      </c>
      <c r="V45" t="s">
        <v>28</v>
      </c>
      <c r="W45" t="s">
        <v>31</v>
      </c>
      <c r="X45" s="20" t="s">
        <v>32</v>
      </c>
      <c r="Y45" t="s">
        <v>33</v>
      </c>
      <c r="AA45" t="str">
        <f t="shared" ca="1" si="2"/>
        <v>INSERT INTO MATERIA VALUES('F0012','etica 2',6,5,'A','F')</v>
      </c>
    </row>
    <row r="46" spans="8:27" x14ac:dyDescent="0.25">
      <c r="H46" t="s">
        <v>266</v>
      </c>
      <c r="L46" t="s">
        <v>266</v>
      </c>
      <c r="M46" s="13" t="s">
        <v>328</v>
      </c>
      <c r="N46" s="94">
        <f t="shared" ca="1" si="1"/>
        <v>3</v>
      </c>
      <c r="O46" s="23">
        <v>6</v>
      </c>
      <c r="P46" s="13" t="s">
        <v>6</v>
      </c>
      <c r="Q46" s="21" t="s">
        <v>8</v>
      </c>
      <c r="S46" s="98" t="s">
        <v>27</v>
      </c>
      <c r="T46" t="s">
        <v>187</v>
      </c>
      <c r="U46" t="s">
        <v>165</v>
      </c>
      <c r="V46" t="s">
        <v>28</v>
      </c>
      <c r="W46" t="s">
        <v>31</v>
      </c>
      <c r="X46" s="20" t="s">
        <v>32</v>
      </c>
      <c r="Y46" t="s">
        <v>33</v>
      </c>
      <c r="AA46" t="str">
        <f t="shared" ca="1" si="2"/>
        <v>INSERT INTO MATERIA VALUES('F0013','Logica 2',3,6,'A','F')</v>
      </c>
    </row>
    <row r="47" spans="8:27" x14ac:dyDescent="0.25">
      <c r="H47" t="s">
        <v>267</v>
      </c>
      <c r="L47" t="s">
        <v>267</v>
      </c>
      <c r="M47" s="13" t="s">
        <v>329</v>
      </c>
      <c r="N47" s="94">
        <f t="shared" ca="1" si="1"/>
        <v>4</v>
      </c>
      <c r="O47" s="23">
        <v>6</v>
      </c>
      <c r="P47" s="13" t="s">
        <v>6</v>
      </c>
      <c r="Q47" s="21" t="s">
        <v>8</v>
      </c>
      <c r="S47" s="98" t="s">
        <v>27</v>
      </c>
      <c r="T47" t="s">
        <v>187</v>
      </c>
      <c r="U47" t="s">
        <v>165</v>
      </c>
      <c r="V47" t="s">
        <v>28</v>
      </c>
      <c r="W47" t="s">
        <v>31</v>
      </c>
      <c r="X47" s="20" t="s">
        <v>32</v>
      </c>
      <c r="Y47" t="s">
        <v>33</v>
      </c>
      <c r="AA47" t="str">
        <f t="shared" ca="1" si="2"/>
        <v>INSERT INTO MATERIA VALUES('F0014','Introduccion a la investigacion filosofica',4,6,'A','F')</v>
      </c>
    </row>
    <row r="48" spans="8:27" x14ac:dyDescent="0.25">
      <c r="H48" t="s">
        <v>268</v>
      </c>
      <c r="L48" t="s">
        <v>268</v>
      </c>
      <c r="M48" s="25" t="s">
        <v>341</v>
      </c>
      <c r="N48" s="95">
        <f t="shared" ca="1" si="1"/>
        <v>6</v>
      </c>
      <c r="O48" s="26">
        <v>6</v>
      </c>
      <c r="P48" s="25" t="s">
        <v>6</v>
      </c>
      <c r="Q48" s="21" t="s">
        <v>8</v>
      </c>
      <c r="S48" s="98" t="s">
        <v>27</v>
      </c>
      <c r="T48" t="s">
        <v>187</v>
      </c>
      <c r="U48" t="s">
        <v>165</v>
      </c>
      <c r="V48" t="s">
        <v>28</v>
      </c>
      <c r="W48" t="s">
        <v>31</v>
      </c>
      <c r="X48" s="20" t="s">
        <v>32</v>
      </c>
      <c r="Y48" t="s">
        <v>33</v>
      </c>
      <c r="AA48" t="str">
        <f t="shared" ca="1" si="2"/>
        <v>INSERT INTO MATERIA VALUES('F0015','Historia de la Filosofia 2',6,6,'A','F')</v>
      </c>
    </row>
    <row r="49" spans="8:27" x14ac:dyDescent="0.25">
      <c r="H49" t="s">
        <v>269</v>
      </c>
      <c r="L49" t="s">
        <v>269</v>
      </c>
      <c r="M49" s="15" t="s">
        <v>347</v>
      </c>
      <c r="N49" s="93">
        <f t="shared" ca="1" si="1"/>
        <v>2</v>
      </c>
      <c r="O49" s="21">
        <v>1</v>
      </c>
      <c r="P49" s="15" t="s">
        <v>6</v>
      </c>
      <c r="Q49" s="21" t="s">
        <v>10</v>
      </c>
      <c r="S49" s="98" t="s">
        <v>27</v>
      </c>
      <c r="T49" t="s">
        <v>187</v>
      </c>
      <c r="U49" t="s">
        <v>165</v>
      </c>
      <c r="V49" t="s">
        <v>28</v>
      </c>
      <c r="W49" t="s">
        <v>31</v>
      </c>
      <c r="X49" s="20" t="s">
        <v>32</v>
      </c>
      <c r="Y49" t="s">
        <v>33</v>
      </c>
      <c r="AA49" t="str">
        <f t="shared" ca="1" si="2"/>
        <v>INSERT INTO MATERIA VALUES('E0001','Calculo Diferencial E Integral',2,1,'A','E')</v>
      </c>
    </row>
    <row r="50" spans="8:27" x14ac:dyDescent="0.25">
      <c r="H50" t="s">
        <v>270</v>
      </c>
      <c r="L50" t="s">
        <v>270</v>
      </c>
      <c r="M50" s="13" t="s">
        <v>348</v>
      </c>
      <c r="N50" s="94">
        <f t="shared" ca="1" si="1"/>
        <v>6</v>
      </c>
      <c r="O50" s="23">
        <v>1</v>
      </c>
      <c r="P50" s="13" t="s">
        <v>6</v>
      </c>
      <c r="Q50" s="21" t="s">
        <v>10</v>
      </c>
      <c r="S50" s="98" t="s">
        <v>27</v>
      </c>
      <c r="T50" t="s">
        <v>187</v>
      </c>
      <c r="U50" t="s">
        <v>165</v>
      </c>
      <c r="V50" t="s">
        <v>28</v>
      </c>
      <c r="W50" t="s">
        <v>31</v>
      </c>
      <c r="X50" s="20" t="s">
        <v>32</v>
      </c>
      <c r="Y50" t="s">
        <v>33</v>
      </c>
      <c r="AA50" t="str">
        <f t="shared" ca="1" si="2"/>
        <v>INSERT INTO MATERIA VALUES('E0002','Fisica Clasica',6,1,'A','E')</v>
      </c>
    </row>
    <row r="51" spans="8:27" x14ac:dyDescent="0.25">
      <c r="H51" t="s">
        <v>271</v>
      </c>
      <c r="L51" t="s">
        <v>271</v>
      </c>
      <c r="M51" s="13" t="s">
        <v>342</v>
      </c>
      <c r="N51" s="94">
        <f t="shared" ca="1" si="1"/>
        <v>5</v>
      </c>
      <c r="O51" s="23">
        <v>2</v>
      </c>
      <c r="P51" s="13" t="s">
        <v>6</v>
      </c>
      <c r="Q51" s="21" t="s">
        <v>10</v>
      </c>
      <c r="S51" s="98" t="s">
        <v>27</v>
      </c>
      <c r="T51" t="s">
        <v>187</v>
      </c>
      <c r="U51" t="s">
        <v>165</v>
      </c>
      <c r="V51" t="s">
        <v>28</v>
      </c>
      <c r="W51" t="s">
        <v>31</v>
      </c>
      <c r="X51" s="20" t="s">
        <v>32</v>
      </c>
      <c r="Y51" t="s">
        <v>33</v>
      </c>
      <c r="AA51" t="str">
        <f t="shared" ca="1" si="2"/>
        <v>INSERT INTO MATERIA VALUES('E0003','Fisica Moderna',5,2,'A','E')</v>
      </c>
    </row>
    <row r="52" spans="8:27" x14ac:dyDescent="0.25">
      <c r="H52" t="s">
        <v>272</v>
      </c>
      <c r="L52" t="s">
        <v>272</v>
      </c>
      <c r="M52" s="13" t="s">
        <v>349</v>
      </c>
      <c r="N52" s="94">
        <f t="shared" ca="1" si="1"/>
        <v>3</v>
      </c>
      <c r="O52" s="23">
        <v>2</v>
      </c>
      <c r="P52" s="13" t="s">
        <v>6</v>
      </c>
      <c r="Q52" s="21" t="s">
        <v>10</v>
      </c>
      <c r="S52" s="98" t="s">
        <v>27</v>
      </c>
      <c r="T52" t="s">
        <v>187</v>
      </c>
      <c r="U52" t="s">
        <v>165</v>
      </c>
      <c r="V52" t="s">
        <v>28</v>
      </c>
      <c r="W52" t="s">
        <v>31</v>
      </c>
      <c r="X52" s="20" t="s">
        <v>32</v>
      </c>
      <c r="Y52" t="s">
        <v>33</v>
      </c>
      <c r="AA52" t="str">
        <f t="shared" ca="1" si="2"/>
        <v>INSERT INTO MATERIA VALUES('E0004','Mecanica',3,2,'A','E')</v>
      </c>
    </row>
    <row r="53" spans="8:27" x14ac:dyDescent="0.25">
      <c r="H53" t="s">
        <v>273</v>
      </c>
      <c r="L53" t="s">
        <v>273</v>
      </c>
      <c r="M53" s="13" t="s">
        <v>355</v>
      </c>
      <c r="N53" s="94">
        <f t="shared" ca="1" si="1"/>
        <v>3</v>
      </c>
      <c r="O53" s="23">
        <v>3</v>
      </c>
      <c r="P53" s="13" t="s">
        <v>6</v>
      </c>
      <c r="Q53" s="21" t="s">
        <v>10</v>
      </c>
      <c r="S53" s="98" t="s">
        <v>27</v>
      </c>
      <c r="T53" t="s">
        <v>187</v>
      </c>
      <c r="U53" t="s">
        <v>165</v>
      </c>
      <c r="V53" t="s">
        <v>28</v>
      </c>
      <c r="W53" t="s">
        <v>31</v>
      </c>
      <c r="X53" s="20" t="s">
        <v>32</v>
      </c>
      <c r="Y53" t="s">
        <v>33</v>
      </c>
      <c r="AA53" t="str">
        <f t="shared" ca="1" si="2"/>
        <v>INSERT INTO MATERIA VALUES('E0005','Analisis De Circuitos Electricos',3,3,'A','E')</v>
      </c>
    </row>
    <row r="54" spans="8:27" x14ac:dyDescent="0.25">
      <c r="H54" t="s">
        <v>274</v>
      </c>
      <c r="L54" t="s">
        <v>274</v>
      </c>
      <c r="M54" s="13" t="s">
        <v>343</v>
      </c>
      <c r="N54" s="94">
        <f t="shared" ca="1" si="1"/>
        <v>6</v>
      </c>
      <c r="O54" s="23">
        <v>3</v>
      </c>
      <c r="P54" s="13" t="s">
        <v>6</v>
      </c>
      <c r="Q54" s="21" t="s">
        <v>10</v>
      </c>
      <c r="S54" s="98" t="s">
        <v>27</v>
      </c>
      <c r="T54" t="s">
        <v>187</v>
      </c>
      <c r="U54" t="s">
        <v>165</v>
      </c>
      <c r="V54" t="s">
        <v>28</v>
      </c>
      <c r="W54" t="s">
        <v>31</v>
      </c>
      <c r="X54" s="20" t="s">
        <v>32</v>
      </c>
      <c r="Y54" t="s">
        <v>33</v>
      </c>
      <c r="AA54" t="str">
        <f t="shared" ca="1" si="2"/>
        <v>INSERT INTO MATERIA VALUES('E0006','Conversion De La Energia',6,3,'A','E')</v>
      </c>
    </row>
    <row r="55" spans="8:27" x14ac:dyDescent="0.25">
      <c r="H55" t="s">
        <v>275</v>
      </c>
      <c r="L55" t="s">
        <v>275</v>
      </c>
      <c r="M55" s="13" t="s">
        <v>330</v>
      </c>
      <c r="N55" s="94">
        <f t="shared" ca="1" si="1"/>
        <v>5</v>
      </c>
      <c r="O55" s="23">
        <v>3</v>
      </c>
      <c r="P55" s="13" t="s">
        <v>6</v>
      </c>
      <c r="Q55" s="21" t="s">
        <v>10</v>
      </c>
      <c r="S55" s="98" t="s">
        <v>27</v>
      </c>
      <c r="T55" t="s">
        <v>187</v>
      </c>
      <c r="U55" t="s">
        <v>165</v>
      </c>
      <c r="V55" t="s">
        <v>28</v>
      </c>
      <c r="W55" t="s">
        <v>31</v>
      </c>
      <c r="X55" s="20" t="s">
        <v>32</v>
      </c>
      <c r="Y55" t="s">
        <v>33</v>
      </c>
      <c r="AA55" t="str">
        <f t="shared" ca="1" si="2"/>
        <v>INSERT INTO MATERIA VALUES('E0007','Electronica',5,3,'A','E')</v>
      </c>
    </row>
    <row r="56" spans="8:27" x14ac:dyDescent="0.25">
      <c r="H56" t="s">
        <v>276</v>
      </c>
      <c r="L56" t="s">
        <v>276</v>
      </c>
      <c r="M56" s="13" t="s">
        <v>356</v>
      </c>
      <c r="N56" s="94">
        <f t="shared" ca="1" si="1"/>
        <v>4</v>
      </c>
      <c r="O56" s="23">
        <v>4</v>
      </c>
      <c r="P56" s="13" t="s">
        <v>6</v>
      </c>
      <c r="Q56" s="21" t="s">
        <v>10</v>
      </c>
      <c r="S56" s="98" t="s">
        <v>27</v>
      </c>
      <c r="T56" t="s">
        <v>187</v>
      </c>
      <c r="U56" t="s">
        <v>165</v>
      </c>
      <c r="V56" t="s">
        <v>28</v>
      </c>
      <c r="W56" t="s">
        <v>31</v>
      </c>
      <c r="X56" s="20" t="s">
        <v>32</v>
      </c>
      <c r="Y56" t="s">
        <v>33</v>
      </c>
      <c r="AA56" t="str">
        <f t="shared" ca="1" si="2"/>
        <v>INSERT INTO MATERIA VALUES('E0008','Equipo Electrico',4,4,'A','E')</v>
      </c>
    </row>
    <row r="57" spans="8:27" x14ac:dyDescent="0.25">
      <c r="H57" t="s">
        <v>277</v>
      </c>
      <c r="L57" t="s">
        <v>277</v>
      </c>
      <c r="M57" s="13" t="s">
        <v>357</v>
      </c>
      <c r="N57" s="94">
        <f t="shared" ca="1" si="1"/>
        <v>3</v>
      </c>
      <c r="O57" s="23">
        <v>4</v>
      </c>
      <c r="P57" s="13" t="s">
        <v>6</v>
      </c>
      <c r="Q57" s="21" t="s">
        <v>10</v>
      </c>
      <c r="S57" s="98" t="s">
        <v>27</v>
      </c>
      <c r="T57" t="s">
        <v>187</v>
      </c>
      <c r="U57" t="s">
        <v>165</v>
      </c>
      <c r="V57" t="s">
        <v>28</v>
      </c>
      <c r="W57" t="s">
        <v>31</v>
      </c>
      <c r="X57" s="20" t="s">
        <v>32</v>
      </c>
      <c r="Y57" t="s">
        <v>33</v>
      </c>
      <c r="AA57" t="str">
        <f t="shared" ca="1" si="2"/>
        <v>INSERT INTO MATERIA VALUES('E0009','Instalaciones Electricas En Baja Tension',3,4,'A','E')</v>
      </c>
    </row>
    <row r="58" spans="8:27" x14ac:dyDescent="0.25">
      <c r="H58" t="s">
        <v>278</v>
      </c>
      <c r="L58" t="s">
        <v>278</v>
      </c>
      <c r="M58" s="13" t="s">
        <v>358</v>
      </c>
      <c r="N58" s="94">
        <f t="shared" ca="1" si="1"/>
        <v>2</v>
      </c>
      <c r="O58" s="23">
        <v>5</v>
      </c>
      <c r="P58" s="13" t="s">
        <v>6</v>
      </c>
      <c r="Q58" s="21" t="s">
        <v>10</v>
      </c>
      <c r="S58" s="98" t="s">
        <v>27</v>
      </c>
      <c r="T58" t="s">
        <v>187</v>
      </c>
      <c r="U58" t="s">
        <v>165</v>
      </c>
      <c r="V58" t="s">
        <v>28</v>
      </c>
      <c r="W58" t="s">
        <v>31</v>
      </c>
      <c r="X58" s="20" t="s">
        <v>32</v>
      </c>
      <c r="Y58" t="s">
        <v>33</v>
      </c>
      <c r="AA58" t="str">
        <f t="shared" ca="1" si="2"/>
        <v>INSERT INTO MATERIA VALUES('E0010','Accionamiento Y Controles Electricos',2,5,'A','E')</v>
      </c>
    </row>
    <row r="59" spans="8:27" x14ac:dyDescent="0.25">
      <c r="H59" t="s">
        <v>279</v>
      </c>
      <c r="L59" t="s">
        <v>279</v>
      </c>
      <c r="M59" s="13" t="s">
        <v>344</v>
      </c>
      <c r="N59" s="94">
        <f t="shared" ca="1" si="1"/>
        <v>3</v>
      </c>
      <c r="O59" s="23">
        <v>5</v>
      </c>
      <c r="P59" s="13" t="s">
        <v>6</v>
      </c>
      <c r="Q59" s="21" t="s">
        <v>10</v>
      </c>
      <c r="S59" s="98" t="s">
        <v>27</v>
      </c>
      <c r="T59" t="s">
        <v>187</v>
      </c>
      <c r="U59" t="s">
        <v>165</v>
      </c>
      <c r="V59" t="s">
        <v>28</v>
      </c>
      <c r="W59" t="s">
        <v>31</v>
      </c>
      <c r="X59" s="20" t="s">
        <v>32</v>
      </c>
      <c r="Y59" t="s">
        <v>33</v>
      </c>
      <c r="AA59" t="str">
        <f t="shared" ca="1" si="2"/>
        <v>INSERT INTO MATERIA VALUES('E0011','Administracion Y Ahorro De Energia',3,5,'A','E')</v>
      </c>
    </row>
    <row r="60" spans="8:27" x14ac:dyDescent="0.25">
      <c r="H60" t="s">
        <v>280</v>
      </c>
      <c r="L60" t="s">
        <v>280</v>
      </c>
      <c r="M60" s="13" t="s">
        <v>331</v>
      </c>
      <c r="N60" s="94">
        <f t="shared" ca="1" si="1"/>
        <v>6</v>
      </c>
      <c r="O60" s="23">
        <v>5</v>
      </c>
      <c r="P60" s="13" t="s">
        <v>6</v>
      </c>
      <c r="Q60" s="21" t="s">
        <v>10</v>
      </c>
      <c r="S60" s="98" t="s">
        <v>27</v>
      </c>
      <c r="T60" t="s">
        <v>187</v>
      </c>
      <c r="U60" t="s">
        <v>165</v>
      </c>
      <c r="V60" t="s">
        <v>28</v>
      </c>
      <c r="W60" t="s">
        <v>31</v>
      </c>
      <c r="X60" s="20" t="s">
        <v>32</v>
      </c>
      <c r="Y60" t="s">
        <v>33</v>
      </c>
      <c r="AA60" t="str">
        <f t="shared" ca="1" si="2"/>
        <v>INSERT INTO MATERIA VALUES('E0012','Generacion Y Evaluacion De Proyectos',6,5,'A','E')</v>
      </c>
    </row>
    <row r="61" spans="8:27" x14ac:dyDescent="0.25">
      <c r="H61" t="s">
        <v>281</v>
      </c>
      <c r="L61" t="s">
        <v>281</v>
      </c>
      <c r="M61" s="13" t="s">
        <v>345</v>
      </c>
      <c r="N61" s="94">
        <f t="shared" ca="1" si="1"/>
        <v>6</v>
      </c>
      <c r="O61" s="23">
        <v>6</v>
      </c>
      <c r="P61" s="13" t="s">
        <v>6</v>
      </c>
      <c r="Q61" s="21" t="s">
        <v>10</v>
      </c>
      <c r="S61" s="98" t="s">
        <v>27</v>
      </c>
      <c r="T61" t="s">
        <v>187</v>
      </c>
      <c r="U61" t="s">
        <v>165</v>
      </c>
      <c r="V61" t="s">
        <v>28</v>
      </c>
      <c r="W61" t="s">
        <v>31</v>
      </c>
      <c r="X61" s="20" t="s">
        <v>32</v>
      </c>
      <c r="Y61" t="s">
        <v>33</v>
      </c>
      <c r="AA61" t="str">
        <f t="shared" ca="1" si="2"/>
        <v>INSERT INTO MATERIA VALUES('E0013','Lineas Y Redes De Distribucion',6,6,'A','E')</v>
      </c>
    </row>
    <row r="62" spans="8:27" x14ac:dyDescent="0.25">
      <c r="H62" t="s">
        <v>282</v>
      </c>
      <c r="L62" t="s">
        <v>282</v>
      </c>
      <c r="M62" s="13" t="s">
        <v>359</v>
      </c>
      <c r="N62" s="94">
        <f t="shared" ca="1" si="1"/>
        <v>3</v>
      </c>
      <c r="O62" s="23">
        <v>6</v>
      </c>
      <c r="P62" s="13" t="s">
        <v>6</v>
      </c>
      <c r="Q62" s="21" t="s">
        <v>10</v>
      </c>
      <c r="S62" s="98" t="s">
        <v>27</v>
      </c>
      <c r="T62" t="s">
        <v>187</v>
      </c>
      <c r="U62" t="s">
        <v>165</v>
      </c>
      <c r="V62" t="s">
        <v>28</v>
      </c>
      <c r="W62" t="s">
        <v>31</v>
      </c>
      <c r="X62" s="20" t="s">
        <v>32</v>
      </c>
      <c r="Y62" t="s">
        <v>33</v>
      </c>
      <c r="AA62" t="str">
        <f t="shared" ca="1" si="2"/>
        <v>INSERT INTO MATERIA VALUES('E0014','Mediciones Electricas',3,6,'A','E')</v>
      </c>
    </row>
    <row r="63" spans="8:27" x14ac:dyDescent="0.25">
      <c r="H63" t="s">
        <v>283</v>
      </c>
      <c r="L63" t="s">
        <v>283</v>
      </c>
      <c r="M63" s="25" t="s">
        <v>360</v>
      </c>
      <c r="N63" s="95">
        <f t="shared" ca="1" si="1"/>
        <v>4</v>
      </c>
      <c r="O63" s="26">
        <v>6</v>
      </c>
      <c r="P63" s="25" t="s">
        <v>6</v>
      </c>
      <c r="Q63" s="21" t="s">
        <v>10</v>
      </c>
      <c r="S63" s="98" t="s">
        <v>27</v>
      </c>
      <c r="T63" t="s">
        <v>187</v>
      </c>
      <c r="U63" t="s">
        <v>165</v>
      </c>
      <c r="V63" t="s">
        <v>28</v>
      </c>
      <c r="W63" t="s">
        <v>31</v>
      </c>
      <c r="X63" s="20" t="s">
        <v>32</v>
      </c>
      <c r="Y63" t="s">
        <v>33</v>
      </c>
      <c r="AA63" t="str">
        <f t="shared" ca="1" si="2"/>
        <v>INSERT INTO MATERIA VALUES('E0015','Computacion Aplicada A Sistemas Electricos',4,6,'A','E')</v>
      </c>
    </row>
  </sheetData>
  <sheetProtection selectLockedCells="1"/>
  <customSheetViews>
    <customSheetView guid="{CFBFA597-1949-4206-A5D0-840C2A1F97BC}" scale="85" topLeftCell="H1">
      <selection activeCell="S4" sqref="S4"/>
      <pageMargins left="0.7" right="0.7" top="0.75" bottom="0.75" header="0.3" footer="0.3"/>
    </customSheetView>
  </customSheetViews>
  <mergeCells count="2">
    <mergeCell ref="A2:E2"/>
    <mergeCell ref="L2:Q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BFD6-9DA4-4D8C-992D-E1653C358F68}">
  <dimension ref="A1:Y219"/>
  <sheetViews>
    <sheetView topLeftCell="K1" workbookViewId="0">
      <selection activeCell="O2" sqref="O2:O61"/>
    </sheetView>
  </sheetViews>
  <sheetFormatPr baseColWidth="10" defaultRowHeight="15" x14ac:dyDescent="0.25"/>
  <cols>
    <col min="9" max="9" width="13.42578125" customWidth="1"/>
    <col min="25" max="25" width="11.85546875" bestFit="1" customWidth="1"/>
  </cols>
  <sheetData>
    <row r="1" spans="1:25" x14ac:dyDescent="0.25">
      <c r="H1" s="235" t="s">
        <v>5</v>
      </c>
      <c r="I1" s="235"/>
      <c r="J1" s="235"/>
      <c r="K1" s="235"/>
      <c r="N1" s="97" t="s">
        <v>167</v>
      </c>
      <c r="O1" t="s">
        <v>185</v>
      </c>
      <c r="Q1" t="s">
        <v>27</v>
      </c>
      <c r="Y1" t="s">
        <v>182</v>
      </c>
    </row>
    <row r="2" spans="1:25" x14ac:dyDescent="0.25">
      <c r="H2" s="3">
        <v>1</v>
      </c>
      <c r="I2" s="3" t="s">
        <v>4</v>
      </c>
      <c r="J2" s="3">
        <v>1</v>
      </c>
      <c r="K2" s="3">
        <v>1</v>
      </c>
      <c r="M2" s="77">
        <v>1</v>
      </c>
      <c r="N2" s="15" t="str">
        <f>_xlfn.CONCAT(H2,I2,J2,K2)</f>
        <v>1G11</v>
      </c>
      <c r="O2" s="21" t="s">
        <v>209</v>
      </c>
      <c r="Q2" t="s">
        <v>27</v>
      </c>
      <c r="R2" t="s">
        <v>183</v>
      </c>
      <c r="S2" t="s">
        <v>165</v>
      </c>
      <c r="T2" t="s">
        <v>28</v>
      </c>
      <c r="U2" t="s">
        <v>31</v>
      </c>
      <c r="V2" s="20" t="s">
        <v>32</v>
      </c>
      <c r="W2" t="s">
        <v>33</v>
      </c>
      <c r="Y2" t="str">
        <f>_xlfn.CONCAT(Q2," ",R2," ",S2,T2,"'",N2,"'",U2,"'",O2,"'",W2)</f>
        <v>INSERT INTO SECUENCIA VALUES('1G11','G001')</v>
      </c>
    </row>
    <row r="3" spans="1:25" x14ac:dyDescent="0.25">
      <c r="A3" s="204" t="s">
        <v>157</v>
      </c>
      <c r="B3" s="204"/>
      <c r="C3" s="204"/>
      <c r="D3" s="204"/>
      <c r="E3" s="88"/>
      <c r="F3" s="18"/>
      <c r="G3" s="18"/>
      <c r="H3" s="3">
        <v>1</v>
      </c>
      <c r="I3" s="3" t="s">
        <v>4</v>
      </c>
      <c r="J3" s="3">
        <v>2</v>
      </c>
      <c r="K3" s="3">
        <v>1</v>
      </c>
      <c r="M3" s="22">
        <v>2</v>
      </c>
      <c r="N3" s="13" t="str">
        <f t="shared" ref="N3:N15" si="0">_xlfn.CONCAT(H3,I3,J3,K3)</f>
        <v>1G21</v>
      </c>
      <c r="O3" s="23" t="s">
        <v>210</v>
      </c>
      <c r="Q3" t="s">
        <v>27</v>
      </c>
      <c r="R3" t="s">
        <v>183</v>
      </c>
      <c r="S3" t="s">
        <v>165</v>
      </c>
      <c r="T3" t="s">
        <v>28</v>
      </c>
      <c r="U3" t="s">
        <v>31</v>
      </c>
      <c r="V3" s="20" t="s">
        <v>32</v>
      </c>
      <c r="W3" t="s">
        <v>33</v>
      </c>
      <c r="Y3" t="str">
        <f t="shared" ref="Y3:Y61" si="1">_xlfn.CONCAT(Q3," ",R3," ",S3,T3,"'",N3,"'",U3,"'",O3,"'",W3)</f>
        <v>INSERT INTO SECUENCIA VALUES('1G21','G002')</v>
      </c>
    </row>
    <row r="4" spans="1:25" x14ac:dyDescent="0.25">
      <c r="A4" s="17" t="s">
        <v>167</v>
      </c>
      <c r="B4" s="17" t="s">
        <v>168</v>
      </c>
      <c r="C4" s="17" t="s">
        <v>24</v>
      </c>
      <c r="D4" s="73" t="s">
        <v>184</v>
      </c>
      <c r="E4" s="73" t="s">
        <v>175</v>
      </c>
      <c r="F4" s="18"/>
      <c r="G4" s="18"/>
      <c r="H4" s="3">
        <v>2</v>
      </c>
      <c r="I4" s="3" t="s">
        <v>4</v>
      </c>
      <c r="J4" s="3">
        <v>3</v>
      </c>
      <c r="K4" s="3">
        <v>1</v>
      </c>
      <c r="M4" s="22">
        <v>3</v>
      </c>
      <c r="N4" s="13" t="str">
        <f t="shared" si="0"/>
        <v>2G31</v>
      </c>
      <c r="O4" s="23" t="s">
        <v>211</v>
      </c>
      <c r="Q4" t="s">
        <v>27</v>
      </c>
      <c r="R4" t="s">
        <v>183</v>
      </c>
      <c r="S4" t="s">
        <v>165</v>
      </c>
      <c r="T4" t="s">
        <v>28</v>
      </c>
      <c r="U4" t="s">
        <v>31</v>
      </c>
      <c r="V4" s="20" t="s">
        <v>32</v>
      </c>
      <c r="W4" t="s">
        <v>33</v>
      </c>
      <c r="Y4" t="str">
        <f t="shared" si="1"/>
        <v>INSERT INTO SECUENCIA VALUES('2G31','G003')</v>
      </c>
    </row>
    <row r="5" spans="1:25" x14ac:dyDescent="0.25">
      <c r="A5" s="17" t="s">
        <v>185</v>
      </c>
      <c r="B5" s="17" t="s">
        <v>186</v>
      </c>
      <c r="C5" s="17" t="s">
        <v>24</v>
      </c>
      <c r="D5" s="89" t="s">
        <v>184</v>
      </c>
      <c r="E5" s="89" t="s">
        <v>187</v>
      </c>
      <c r="F5" s="96"/>
      <c r="G5" s="96"/>
      <c r="H5" s="3">
        <v>2</v>
      </c>
      <c r="I5" s="3" t="s">
        <v>4</v>
      </c>
      <c r="J5" s="3">
        <v>4</v>
      </c>
      <c r="K5" s="3">
        <v>8</v>
      </c>
      <c r="M5" s="22">
        <v>4</v>
      </c>
      <c r="N5" s="13" t="str">
        <f t="shared" si="0"/>
        <v>2G48</v>
      </c>
      <c r="O5" s="23" t="s">
        <v>212</v>
      </c>
      <c r="Q5" t="s">
        <v>27</v>
      </c>
      <c r="R5" t="s">
        <v>183</v>
      </c>
      <c r="S5" t="s">
        <v>165</v>
      </c>
      <c r="T5" t="s">
        <v>28</v>
      </c>
      <c r="U5" t="s">
        <v>31</v>
      </c>
      <c r="V5" s="20" t="s">
        <v>32</v>
      </c>
      <c r="W5" t="s">
        <v>33</v>
      </c>
      <c r="Y5" t="str">
        <f t="shared" si="1"/>
        <v>INSERT INTO SECUENCIA VALUES('2G48','G004')</v>
      </c>
    </row>
    <row r="6" spans="1:25" x14ac:dyDescent="0.25">
      <c r="H6" s="3">
        <v>3</v>
      </c>
      <c r="I6" s="3" t="s">
        <v>4</v>
      </c>
      <c r="J6" s="3">
        <v>5</v>
      </c>
      <c r="K6" s="3">
        <v>8</v>
      </c>
      <c r="M6" s="22">
        <v>5</v>
      </c>
      <c r="N6" s="13" t="str">
        <f t="shared" si="0"/>
        <v>3G58</v>
      </c>
      <c r="O6" s="23" t="s">
        <v>213</v>
      </c>
      <c r="Q6" t="s">
        <v>27</v>
      </c>
      <c r="R6" t="s">
        <v>183</v>
      </c>
      <c r="S6" t="s">
        <v>165</v>
      </c>
      <c r="T6" t="s">
        <v>28</v>
      </c>
      <c r="U6" t="s">
        <v>31</v>
      </c>
      <c r="V6" s="20" t="s">
        <v>32</v>
      </c>
      <c r="W6" t="s">
        <v>33</v>
      </c>
      <c r="Y6" t="str">
        <f t="shared" si="1"/>
        <v>INSERT INTO SECUENCIA VALUES('3G58','G005')</v>
      </c>
    </row>
    <row r="7" spans="1:25" x14ac:dyDescent="0.25">
      <c r="H7" s="3">
        <v>3</v>
      </c>
      <c r="I7" s="3" t="s">
        <v>4</v>
      </c>
      <c r="J7" s="3">
        <v>5</v>
      </c>
      <c r="K7" s="3">
        <v>9</v>
      </c>
      <c r="M7" s="22">
        <v>6</v>
      </c>
      <c r="N7" s="13" t="str">
        <f t="shared" si="0"/>
        <v>3G59</v>
      </c>
      <c r="O7" s="23" t="s">
        <v>214</v>
      </c>
      <c r="Q7" t="s">
        <v>27</v>
      </c>
      <c r="R7" t="s">
        <v>183</v>
      </c>
      <c r="S7" t="s">
        <v>165</v>
      </c>
      <c r="T7" t="s">
        <v>28</v>
      </c>
      <c r="U7" t="s">
        <v>31</v>
      </c>
      <c r="V7" s="20" t="s">
        <v>32</v>
      </c>
      <c r="W7" t="s">
        <v>33</v>
      </c>
      <c r="Y7" t="str">
        <f t="shared" si="1"/>
        <v>INSERT INTO SECUENCIA VALUES('3G59','G006')</v>
      </c>
    </row>
    <row r="8" spans="1:25" x14ac:dyDescent="0.25">
      <c r="H8" s="3">
        <v>3</v>
      </c>
      <c r="I8" s="3" t="s">
        <v>4</v>
      </c>
      <c r="J8" s="3">
        <v>6</v>
      </c>
      <c r="K8" s="3">
        <v>1</v>
      </c>
      <c r="M8" s="22">
        <v>7</v>
      </c>
      <c r="N8" s="13" t="str">
        <f t="shared" si="0"/>
        <v>3G61</v>
      </c>
      <c r="O8" s="23" t="s">
        <v>215</v>
      </c>
      <c r="Q8" t="s">
        <v>27</v>
      </c>
      <c r="R8" t="s">
        <v>183</v>
      </c>
      <c r="S8" t="s">
        <v>165</v>
      </c>
      <c r="T8" t="s">
        <v>28</v>
      </c>
      <c r="U8" t="s">
        <v>31</v>
      </c>
      <c r="V8" s="20" t="s">
        <v>32</v>
      </c>
      <c r="W8" t="s">
        <v>33</v>
      </c>
      <c r="Y8" t="str">
        <f t="shared" si="1"/>
        <v>INSERT INTO SECUENCIA VALUES('3G61','G007')</v>
      </c>
    </row>
    <row r="9" spans="1:25" x14ac:dyDescent="0.25">
      <c r="H9" s="3">
        <v>3</v>
      </c>
      <c r="I9" s="3" t="s">
        <v>4</v>
      </c>
      <c r="J9" s="3">
        <v>6</v>
      </c>
      <c r="K9" s="3">
        <v>2</v>
      </c>
      <c r="M9" s="22">
        <v>8</v>
      </c>
      <c r="N9" s="13" t="str">
        <f t="shared" si="0"/>
        <v>3G62</v>
      </c>
      <c r="O9" s="23" t="s">
        <v>216</v>
      </c>
      <c r="Q9" t="s">
        <v>27</v>
      </c>
      <c r="R9" t="s">
        <v>183</v>
      </c>
      <c r="S9" t="s">
        <v>165</v>
      </c>
      <c r="T9" t="s">
        <v>28</v>
      </c>
      <c r="U9" t="s">
        <v>31</v>
      </c>
      <c r="V9" s="20" t="s">
        <v>32</v>
      </c>
      <c r="W9" t="s">
        <v>33</v>
      </c>
      <c r="Y9" t="str">
        <f t="shared" si="1"/>
        <v>INSERT INTO SECUENCIA VALUES('3G62','G008')</v>
      </c>
    </row>
    <row r="10" spans="1:25" x14ac:dyDescent="0.25">
      <c r="H10" s="3">
        <v>3</v>
      </c>
      <c r="I10" s="3" t="s">
        <v>4</v>
      </c>
      <c r="J10" s="3">
        <v>6</v>
      </c>
      <c r="K10" s="3">
        <v>3</v>
      </c>
      <c r="M10" s="22">
        <v>9</v>
      </c>
      <c r="N10" s="13" t="str">
        <f t="shared" si="0"/>
        <v>3G63</v>
      </c>
      <c r="O10" s="23" t="s">
        <v>217</v>
      </c>
      <c r="Q10" t="s">
        <v>27</v>
      </c>
      <c r="R10" t="s">
        <v>183</v>
      </c>
      <c r="S10" t="s">
        <v>165</v>
      </c>
      <c r="T10" t="s">
        <v>28</v>
      </c>
      <c r="U10" t="s">
        <v>31</v>
      </c>
      <c r="V10" s="20" t="s">
        <v>32</v>
      </c>
      <c r="W10" t="s">
        <v>33</v>
      </c>
      <c r="Y10" t="str">
        <f t="shared" si="1"/>
        <v>INSERT INTO SECUENCIA VALUES('3G63','G009')</v>
      </c>
    </row>
    <row r="11" spans="1:25" x14ac:dyDescent="0.25">
      <c r="H11" s="3">
        <v>3</v>
      </c>
      <c r="I11" s="3" t="s">
        <v>4</v>
      </c>
      <c r="J11" s="3">
        <v>6</v>
      </c>
      <c r="K11" s="3">
        <v>4</v>
      </c>
      <c r="M11" s="22">
        <v>10</v>
      </c>
      <c r="N11" s="13" t="str">
        <f t="shared" si="0"/>
        <v>3G64</v>
      </c>
      <c r="O11" s="23" t="s">
        <v>218</v>
      </c>
      <c r="Q11" t="s">
        <v>27</v>
      </c>
      <c r="R11" t="s">
        <v>183</v>
      </c>
      <c r="S11" t="s">
        <v>165</v>
      </c>
      <c r="T11" t="s">
        <v>28</v>
      </c>
      <c r="U11" t="s">
        <v>31</v>
      </c>
      <c r="V11" s="20" t="s">
        <v>32</v>
      </c>
      <c r="W11" t="s">
        <v>33</v>
      </c>
      <c r="Y11" t="str">
        <f t="shared" si="1"/>
        <v>INSERT INTO SECUENCIA VALUES('3G64','G010')</v>
      </c>
    </row>
    <row r="12" spans="1:25" x14ac:dyDescent="0.25">
      <c r="H12" s="3">
        <v>3</v>
      </c>
      <c r="I12" s="3" t="s">
        <v>4</v>
      </c>
      <c r="J12" s="3">
        <v>6</v>
      </c>
      <c r="K12" s="3">
        <v>5</v>
      </c>
      <c r="M12" s="22">
        <v>11</v>
      </c>
      <c r="N12" s="13" t="str">
        <f t="shared" si="0"/>
        <v>3G65</v>
      </c>
      <c r="O12" s="23" t="s">
        <v>219</v>
      </c>
      <c r="Q12" t="s">
        <v>27</v>
      </c>
      <c r="R12" t="s">
        <v>183</v>
      </c>
      <c r="S12" t="s">
        <v>165</v>
      </c>
      <c r="T12" t="s">
        <v>28</v>
      </c>
      <c r="U12" t="s">
        <v>31</v>
      </c>
      <c r="V12" s="20" t="s">
        <v>32</v>
      </c>
      <c r="W12" t="s">
        <v>33</v>
      </c>
      <c r="Y12" t="str">
        <f t="shared" si="1"/>
        <v>INSERT INTO SECUENCIA VALUES('3G65','G011')</v>
      </c>
    </row>
    <row r="13" spans="1:25" x14ac:dyDescent="0.25">
      <c r="H13" s="3">
        <v>3</v>
      </c>
      <c r="I13" s="3" t="s">
        <v>4</v>
      </c>
      <c r="J13" s="3">
        <v>6</v>
      </c>
      <c r="K13" s="3">
        <v>6</v>
      </c>
      <c r="M13" s="22">
        <v>12</v>
      </c>
      <c r="N13" s="13" t="str">
        <f t="shared" si="0"/>
        <v>3G66</v>
      </c>
      <c r="O13" s="23" t="s">
        <v>220</v>
      </c>
      <c r="Q13" t="s">
        <v>27</v>
      </c>
      <c r="R13" t="s">
        <v>183</v>
      </c>
      <c r="S13" t="s">
        <v>165</v>
      </c>
      <c r="T13" t="s">
        <v>28</v>
      </c>
      <c r="U13" t="s">
        <v>31</v>
      </c>
      <c r="V13" s="20" t="s">
        <v>32</v>
      </c>
      <c r="W13" t="s">
        <v>33</v>
      </c>
      <c r="Y13" t="str">
        <f t="shared" si="1"/>
        <v>INSERT INTO SECUENCIA VALUES('3G66','G012')</v>
      </c>
    </row>
    <row r="14" spans="1:25" x14ac:dyDescent="0.25">
      <c r="H14" s="3">
        <v>3</v>
      </c>
      <c r="I14" s="3" t="s">
        <v>4</v>
      </c>
      <c r="J14" s="3">
        <v>6</v>
      </c>
      <c r="K14" s="3">
        <v>7</v>
      </c>
      <c r="M14" s="22">
        <v>13</v>
      </c>
      <c r="N14" s="13" t="str">
        <f t="shared" si="0"/>
        <v>3G67</v>
      </c>
      <c r="O14" s="23" t="s">
        <v>221</v>
      </c>
      <c r="Q14" t="s">
        <v>27</v>
      </c>
      <c r="R14" t="s">
        <v>183</v>
      </c>
      <c r="S14" t="s">
        <v>165</v>
      </c>
      <c r="T14" t="s">
        <v>28</v>
      </c>
      <c r="U14" t="s">
        <v>31</v>
      </c>
      <c r="V14" s="20" t="s">
        <v>32</v>
      </c>
      <c r="W14" t="s">
        <v>33</v>
      </c>
      <c r="Y14" t="str">
        <f t="shared" si="1"/>
        <v>INSERT INTO SECUENCIA VALUES('3G67','G013')</v>
      </c>
    </row>
    <row r="15" spans="1:25" x14ac:dyDescent="0.25">
      <c r="H15" s="3">
        <v>3</v>
      </c>
      <c r="I15" s="3" t="s">
        <v>4</v>
      </c>
      <c r="J15" s="3">
        <v>6</v>
      </c>
      <c r="K15" s="3">
        <v>8</v>
      </c>
      <c r="M15" s="22">
        <v>14</v>
      </c>
      <c r="N15" s="13" t="str">
        <f t="shared" si="0"/>
        <v>3G68</v>
      </c>
      <c r="O15" s="23" t="s">
        <v>222</v>
      </c>
      <c r="Q15" t="s">
        <v>27</v>
      </c>
      <c r="R15" t="s">
        <v>183</v>
      </c>
      <c r="S15" t="s">
        <v>165</v>
      </c>
      <c r="T15" t="s">
        <v>28</v>
      </c>
      <c r="U15" t="s">
        <v>31</v>
      </c>
      <c r="V15" s="20" t="s">
        <v>32</v>
      </c>
      <c r="W15" t="s">
        <v>33</v>
      </c>
      <c r="Y15" t="str">
        <f t="shared" si="1"/>
        <v>INSERT INTO SECUENCIA VALUES('3G68','G014')</v>
      </c>
    </row>
    <row r="16" spans="1:25" x14ac:dyDescent="0.25">
      <c r="H16" s="3">
        <v>3</v>
      </c>
      <c r="I16" s="3" t="s">
        <v>4</v>
      </c>
      <c r="J16" s="3">
        <v>6</v>
      </c>
      <c r="K16" s="3">
        <v>9</v>
      </c>
      <c r="M16" s="24">
        <v>15</v>
      </c>
      <c r="N16" s="25" t="str">
        <f>_xlfn.CONCAT(H16,I16,J16,K16)</f>
        <v>3G69</v>
      </c>
      <c r="O16" s="26" t="s">
        <v>223</v>
      </c>
      <c r="Q16" t="s">
        <v>27</v>
      </c>
      <c r="R16" t="s">
        <v>183</v>
      </c>
      <c r="S16" t="s">
        <v>165</v>
      </c>
      <c r="T16" t="s">
        <v>28</v>
      </c>
      <c r="U16" t="s">
        <v>31</v>
      </c>
      <c r="V16" s="20" t="s">
        <v>32</v>
      </c>
      <c r="W16" t="s">
        <v>33</v>
      </c>
      <c r="Y16" t="str">
        <f t="shared" si="1"/>
        <v>INSERT INTO SECUENCIA VALUES('3G69','G015')</v>
      </c>
    </row>
    <row r="17" spans="8:25" x14ac:dyDescent="0.25">
      <c r="H17" s="3">
        <v>1</v>
      </c>
      <c r="I17" s="3" t="s">
        <v>6</v>
      </c>
      <c r="J17" s="3">
        <v>1</v>
      </c>
      <c r="K17" s="3">
        <v>1</v>
      </c>
      <c r="M17" s="77">
        <v>17</v>
      </c>
      <c r="N17" s="15" t="str">
        <f>_xlfn.CONCAT(H17,I17,J17,K17)</f>
        <v>1A11</v>
      </c>
      <c r="O17" s="21" t="s">
        <v>239</v>
      </c>
      <c r="Q17" t="s">
        <v>27</v>
      </c>
      <c r="R17" t="s">
        <v>183</v>
      </c>
      <c r="S17" t="s">
        <v>165</v>
      </c>
      <c r="T17" t="s">
        <v>28</v>
      </c>
      <c r="U17" t="s">
        <v>31</v>
      </c>
      <c r="V17" s="20" t="s">
        <v>32</v>
      </c>
      <c r="W17" t="s">
        <v>33</v>
      </c>
      <c r="Y17" t="str">
        <f t="shared" si="1"/>
        <v>INSERT INTO SECUENCIA VALUES('1A11','A0001')</v>
      </c>
    </row>
    <row r="18" spans="8:25" x14ac:dyDescent="0.25">
      <c r="H18" s="3">
        <v>1</v>
      </c>
      <c r="I18" s="3" t="s">
        <v>6</v>
      </c>
      <c r="J18" s="3">
        <v>1</v>
      </c>
      <c r="K18" s="3">
        <v>2</v>
      </c>
      <c r="M18" s="22">
        <v>18</v>
      </c>
      <c r="N18" s="13" t="str">
        <f t="shared" ref="N18:N31" si="2">_xlfn.CONCAT(H18,I18,J18,K18)</f>
        <v>1A12</v>
      </c>
      <c r="O18" s="23" t="s">
        <v>240</v>
      </c>
      <c r="Q18" t="s">
        <v>27</v>
      </c>
      <c r="R18" t="s">
        <v>183</v>
      </c>
      <c r="S18" t="s">
        <v>165</v>
      </c>
      <c r="T18" t="s">
        <v>28</v>
      </c>
      <c r="U18" t="s">
        <v>31</v>
      </c>
      <c r="V18" s="20" t="s">
        <v>32</v>
      </c>
      <c r="W18" t="s">
        <v>33</v>
      </c>
      <c r="Y18" t="str">
        <f t="shared" si="1"/>
        <v>INSERT INTO SECUENCIA VALUES('1A12','A0002')</v>
      </c>
    </row>
    <row r="19" spans="8:25" x14ac:dyDescent="0.25">
      <c r="H19" s="3">
        <v>2</v>
      </c>
      <c r="I19" s="3" t="s">
        <v>6</v>
      </c>
      <c r="J19" s="3">
        <v>3</v>
      </c>
      <c r="K19" s="3">
        <v>1</v>
      </c>
      <c r="M19" s="22">
        <v>19</v>
      </c>
      <c r="N19" s="13" t="str">
        <f t="shared" si="2"/>
        <v>2A31</v>
      </c>
      <c r="O19" s="23" t="s">
        <v>241</v>
      </c>
      <c r="Q19" t="s">
        <v>27</v>
      </c>
      <c r="R19" t="s">
        <v>183</v>
      </c>
      <c r="S19" t="s">
        <v>165</v>
      </c>
      <c r="T19" t="s">
        <v>28</v>
      </c>
      <c r="U19" t="s">
        <v>31</v>
      </c>
      <c r="V19" s="20" t="s">
        <v>32</v>
      </c>
      <c r="W19" t="s">
        <v>33</v>
      </c>
      <c r="Y19" t="str">
        <f t="shared" si="1"/>
        <v>INSERT INTO SECUENCIA VALUES('2A31','A0003')</v>
      </c>
    </row>
    <row r="20" spans="8:25" x14ac:dyDescent="0.25">
      <c r="H20" s="3">
        <v>2</v>
      </c>
      <c r="I20" s="3" t="s">
        <v>6</v>
      </c>
      <c r="J20" s="3">
        <v>3</v>
      </c>
      <c r="K20" s="3">
        <v>2</v>
      </c>
      <c r="M20" s="22">
        <v>20</v>
      </c>
      <c r="N20" s="13" t="str">
        <f t="shared" si="2"/>
        <v>2A32</v>
      </c>
      <c r="O20" s="23" t="s">
        <v>242</v>
      </c>
      <c r="Q20" t="s">
        <v>27</v>
      </c>
      <c r="R20" t="s">
        <v>183</v>
      </c>
      <c r="S20" t="s">
        <v>165</v>
      </c>
      <c r="T20" t="s">
        <v>28</v>
      </c>
      <c r="U20" t="s">
        <v>31</v>
      </c>
      <c r="V20" s="20" t="s">
        <v>32</v>
      </c>
      <c r="W20" t="s">
        <v>33</v>
      </c>
      <c r="Y20" t="str">
        <f t="shared" si="1"/>
        <v>INSERT INTO SECUENCIA VALUES('2A32','A0004')</v>
      </c>
    </row>
    <row r="21" spans="8:25" x14ac:dyDescent="0.25">
      <c r="H21" s="3">
        <v>2</v>
      </c>
      <c r="I21" s="3" t="s">
        <v>6</v>
      </c>
      <c r="J21" s="3">
        <v>3</v>
      </c>
      <c r="K21" s="3">
        <v>3</v>
      </c>
      <c r="M21" s="22">
        <v>21</v>
      </c>
      <c r="N21" s="13" t="str">
        <f t="shared" si="2"/>
        <v>2A33</v>
      </c>
      <c r="O21" s="23" t="s">
        <v>243</v>
      </c>
      <c r="Q21" t="s">
        <v>27</v>
      </c>
      <c r="R21" t="s">
        <v>183</v>
      </c>
      <c r="S21" t="s">
        <v>165</v>
      </c>
      <c r="T21" t="s">
        <v>28</v>
      </c>
      <c r="U21" t="s">
        <v>31</v>
      </c>
      <c r="V21" s="20" t="s">
        <v>32</v>
      </c>
      <c r="W21" t="s">
        <v>33</v>
      </c>
      <c r="Y21" t="str">
        <f t="shared" si="1"/>
        <v>INSERT INTO SECUENCIA VALUES('2A33','A0005')</v>
      </c>
    </row>
    <row r="22" spans="8:25" x14ac:dyDescent="0.25">
      <c r="H22" s="3">
        <v>2</v>
      </c>
      <c r="I22" s="3" t="s">
        <v>6</v>
      </c>
      <c r="J22" s="3">
        <v>4</v>
      </c>
      <c r="K22" s="3">
        <v>1</v>
      </c>
      <c r="M22" s="22">
        <v>22</v>
      </c>
      <c r="N22" s="13" t="str">
        <f t="shared" si="2"/>
        <v>2A41</v>
      </c>
      <c r="O22" s="23" t="s">
        <v>244</v>
      </c>
      <c r="Q22" t="s">
        <v>27</v>
      </c>
      <c r="R22" t="s">
        <v>183</v>
      </c>
      <c r="S22" t="s">
        <v>165</v>
      </c>
      <c r="T22" t="s">
        <v>28</v>
      </c>
      <c r="U22" t="s">
        <v>31</v>
      </c>
      <c r="V22" s="20" t="s">
        <v>32</v>
      </c>
      <c r="W22" t="s">
        <v>33</v>
      </c>
      <c r="Y22" t="str">
        <f t="shared" si="1"/>
        <v>INSERT INTO SECUENCIA VALUES('2A41','A0006')</v>
      </c>
    </row>
    <row r="23" spans="8:25" x14ac:dyDescent="0.25">
      <c r="H23" s="3">
        <v>2</v>
      </c>
      <c r="I23" s="3" t="s">
        <v>6</v>
      </c>
      <c r="J23" s="3">
        <v>4</v>
      </c>
      <c r="K23" s="3">
        <v>2</v>
      </c>
      <c r="M23" s="22">
        <v>23</v>
      </c>
      <c r="N23" s="13" t="str">
        <f t="shared" si="2"/>
        <v>2A42</v>
      </c>
      <c r="O23" s="23" t="s">
        <v>245</v>
      </c>
      <c r="Q23" t="s">
        <v>27</v>
      </c>
      <c r="R23" t="s">
        <v>183</v>
      </c>
      <c r="S23" t="s">
        <v>165</v>
      </c>
      <c r="T23" t="s">
        <v>28</v>
      </c>
      <c r="U23" t="s">
        <v>31</v>
      </c>
      <c r="V23" s="20" t="s">
        <v>32</v>
      </c>
      <c r="W23" t="s">
        <v>33</v>
      </c>
      <c r="Y23" t="str">
        <f t="shared" si="1"/>
        <v>INSERT INTO SECUENCIA VALUES('2A42','A0007')</v>
      </c>
    </row>
    <row r="24" spans="8:25" x14ac:dyDescent="0.25">
      <c r="H24" s="3">
        <v>2</v>
      </c>
      <c r="I24" s="3" t="s">
        <v>6</v>
      </c>
      <c r="J24" s="3">
        <v>4</v>
      </c>
      <c r="K24" s="3">
        <v>3</v>
      </c>
      <c r="M24" s="22">
        <v>24</v>
      </c>
      <c r="N24" s="13" t="str">
        <f t="shared" si="2"/>
        <v>2A43</v>
      </c>
      <c r="O24" s="23" t="s">
        <v>246</v>
      </c>
      <c r="Q24" t="s">
        <v>27</v>
      </c>
      <c r="R24" t="s">
        <v>183</v>
      </c>
      <c r="S24" t="s">
        <v>165</v>
      </c>
      <c r="T24" t="s">
        <v>28</v>
      </c>
      <c r="U24" t="s">
        <v>31</v>
      </c>
      <c r="V24" s="20" t="s">
        <v>32</v>
      </c>
      <c r="W24" t="s">
        <v>33</v>
      </c>
      <c r="Y24" t="str">
        <f t="shared" si="1"/>
        <v>INSERT INTO SECUENCIA VALUES('2A43','A0008')</v>
      </c>
    </row>
    <row r="25" spans="8:25" x14ac:dyDescent="0.25">
      <c r="H25" s="3">
        <v>3</v>
      </c>
      <c r="I25" s="3" t="s">
        <v>6</v>
      </c>
      <c r="J25" s="3">
        <v>5</v>
      </c>
      <c r="K25" s="3">
        <v>4</v>
      </c>
      <c r="M25" s="22">
        <v>25</v>
      </c>
      <c r="N25" s="13" t="str">
        <f t="shared" si="2"/>
        <v>3A54</v>
      </c>
      <c r="O25" s="23" t="s">
        <v>247</v>
      </c>
      <c r="Q25" t="s">
        <v>27</v>
      </c>
      <c r="R25" t="s">
        <v>183</v>
      </c>
      <c r="S25" t="s">
        <v>165</v>
      </c>
      <c r="T25" t="s">
        <v>28</v>
      </c>
      <c r="U25" t="s">
        <v>31</v>
      </c>
      <c r="V25" s="20" t="s">
        <v>32</v>
      </c>
      <c r="W25" t="s">
        <v>33</v>
      </c>
      <c r="Y25" t="str">
        <f t="shared" si="1"/>
        <v>INSERT INTO SECUENCIA VALUES('3A54','A0009')</v>
      </c>
    </row>
    <row r="26" spans="8:25" x14ac:dyDescent="0.25">
      <c r="H26" s="3">
        <v>3</v>
      </c>
      <c r="I26" s="3" t="s">
        <v>6</v>
      </c>
      <c r="J26" s="3">
        <v>5</v>
      </c>
      <c r="K26" s="3">
        <v>5</v>
      </c>
      <c r="M26" s="22">
        <v>26</v>
      </c>
      <c r="N26" s="13" t="str">
        <f t="shared" si="2"/>
        <v>3A55</v>
      </c>
      <c r="O26" s="23" t="s">
        <v>248</v>
      </c>
      <c r="Q26" t="s">
        <v>27</v>
      </c>
      <c r="R26" t="s">
        <v>183</v>
      </c>
      <c r="S26" t="s">
        <v>165</v>
      </c>
      <c r="T26" t="s">
        <v>28</v>
      </c>
      <c r="U26" t="s">
        <v>31</v>
      </c>
      <c r="V26" s="20" t="s">
        <v>32</v>
      </c>
      <c r="W26" t="s">
        <v>33</v>
      </c>
      <c r="Y26" t="str">
        <f t="shared" si="1"/>
        <v>INSERT INTO SECUENCIA VALUES('3A55','A0010')</v>
      </c>
    </row>
    <row r="27" spans="8:25" x14ac:dyDescent="0.25">
      <c r="H27" s="3">
        <v>3</v>
      </c>
      <c r="I27" s="3" t="s">
        <v>6</v>
      </c>
      <c r="J27" s="3">
        <v>5</v>
      </c>
      <c r="K27" s="3">
        <v>6</v>
      </c>
      <c r="M27" s="22">
        <v>27</v>
      </c>
      <c r="N27" s="13" t="str">
        <f t="shared" si="2"/>
        <v>3A56</v>
      </c>
      <c r="O27" s="23" t="s">
        <v>249</v>
      </c>
      <c r="Q27" t="s">
        <v>27</v>
      </c>
      <c r="R27" t="s">
        <v>183</v>
      </c>
      <c r="S27" t="s">
        <v>165</v>
      </c>
      <c r="T27" t="s">
        <v>28</v>
      </c>
      <c r="U27" t="s">
        <v>31</v>
      </c>
      <c r="V27" s="20" t="s">
        <v>32</v>
      </c>
      <c r="W27" t="s">
        <v>33</v>
      </c>
      <c r="Y27" t="str">
        <f t="shared" si="1"/>
        <v>INSERT INTO SECUENCIA VALUES('3A56','A0011')</v>
      </c>
    </row>
    <row r="28" spans="8:25" x14ac:dyDescent="0.25">
      <c r="H28" s="3">
        <v>3</v>
      </c>
      <c r="I28" s="3" t="s">
        <v>6</v>
      </c>
      <c r="J28" s="3">
        <v>6</v>
      </c>
      <c r="K28" s="3">
        <v>1</v>
      </c>
      <c r="M28" s="22">
        <v>28</v>
      </c>
      <c r="N28" s="13" t="str">
        <f t="shared" si="2"/>
        <v>3A61</v>
      </c>
      <c r="O28" s="23" t="s">
        <v>250</v>
      </c>
      <c r="Q28" t="s">
        <v>27</v>
      </c>
      <c r="R28" t="s">
        <v>183</v>
      </c>
      <c r="S28" t="s">
        <v>165</v>
      </c>
      <c r="T28" t="s">
        <v>28</v>
      </c>
      <c r="U28" t="s">
        <v>31</v>
      </c>
      <c r="V28" s="20" t="s">
        <v>32</v>
      </c>
      <c r="W28" t="s">
        <v>33</v>
      </c>
      <c r="Y28" t="str">
        <f t="shared" si="1"/>
        <v>INSERT INTO SECUENCIA VALUES('3A61','A0012')</v>
      </c>
    </row>
    <row r="29" spans="8:25" x14ac:dyDescent="0.25">
      <c r="H29" s="3">
        <v>3</v>
      </c>
      <c r="I29" s="3" t="s">
        <v>6</v>
      </c>
      <c r="J29" s="3">
        <v>6</v>
      </c>
      <c r="K29" s="3">
        <v>2</v>
      </c>
      <c r="M29" s="22">
        <v>29</v>
      </c>
      <c r="N29" s="13" t="str">
        <f t="shared" si="2"/>
        <v>3A62</v>
      </c>
      <c r="O29" s="23" t="s">
        <v>251</v>
      </c>
      <c r="Q29" t="s">
        <v>27</v>
      </c>
      <c r="R29" t="s">
        <v>183</v>
      </c>
      <c r="S29" t="s">
        <v>165</v>
      </c>
      <c r="T29" t="s">
        <v>28</v>
      </c>
      <c r="U29" t="s">
        <v>31</v>
      </c>
      <c r="V29" s="20" t="s">
        <v>32</v>
      </c>
      <c r="W29" t="s">
        <v>33</v>
      </c>
      <c r="Y29" t="str">
        <f t="shared" si="1"/>
        <v>INSERT INTO SECUENCIA VALUES('3A62','A0013')</v>
      </c>
    </row>
    <row r="30" spans="8:25" x14ac:dyDescent="0.25">
      <c r="H30" s="3">
        <v>3</v>
      </c>
      <c r="I30" s="3" t="s">
        <v>6</v>
      </c>
      <c r="J30" s="3">
        <v>6</v>
      </c>
      <c r="K30" s="3">
        <v>3</v>
      </c>
      <c r="M30" s="22">
        <v>30</v>
      </c>
      <c r="N30" s="13" t="str">
        <f t="shared" si="2"/>
        <v>3A63</v>
      </c>
      <c r="O30" s="23" t="s">
        <v>252</v>
      </c>
      <c r="Q30" t="s">
        <v>27</v>
      </c>
      <c r="R30" t="s">
        <v>183</v>
      </c>
      <c r="S30" t="s">
        <v>165</v>
      </c>
      <c r="T30" t="s">
        <v>28</v>
      </c>
      <c r="U30" t="s">
        <v>31</v>
      </c>
      <c r="V30" s="20" t="s">
        <v>32</v>
      </c>
      <c r="W30" t="s">
        <v>33</v>
      </c>
      <c r="Y30" t="str">
        <f t="shared" si="1"/>
        <v>INSERT INTO SECUENCIA VALUES('3A63','A0014')</v>
      </c>
    </row>
    <row r="31" spans="8:25" x14ac:dyDescent="0.25">
      <c r="H31" s="3">
        <v>3</v>
      </c>
      <c r="I31" s="3" t="s">
        <v>6</v>
      </c>
      <c r="J31" s="3">
        <v>6</v>
      </c>
      <c r="K31" s="3">
        <v>4</v>
      </c>
      <c r="M31" s="24">
        <v>31</v>
      </c>
      <c r="N31" s="25" t="str">
        <f t="shared" si="2"/>
        <v>3A64</v>
      </c>
      <c r="O31" s="26" t="s">
        <v>253</v>
      </c>
      <c r="Q31" t="s">
        <v>27</v>
      </c>
      <c r="R31" t="s">
        <v>183</v>
      </c>
      <c r="S31" t="s">
        <v>165</v>
      </c>
      <c r="T31" t="s">
        <v>28</v>
      </c>
      <c r="U31" t="s">
        <v>31</v>
      </c>
      <c r="V31" s="20" t="s">
        <v>32</v>
      </c>
      <c r="W31" t="s">
        <v>33</v>
      </c>
      <c r="Y31" t="str">
        <f t="shared" si="1"/>
        <v>INSERT INTO SECUENCIA VALUES('3A64','A0015')</v>
      </c>
    </row>
    <row r="32" spans="8:25" x14ac:dyDescent="0.25">
      <c r="H32" s="3">
        <v>1</v>
      </c>
      <c r="I32" s="3" t="s">
        <v>8</v>
      </c>
      <c r="J32" s="3">
        <v>1</v>
      </c>
      <c r="K32" s="3">
        <v>1</v>
      </c>
      <c r="M32" s="77">
        <v>33</v>
      </c>
      <c r="N32" s="15" t="str">
        <f>_xlfn.CONCAT(H32,I32,J32,K32)</f>
        <v>1F11</v>
      </c>
      <c r="O32" s="21" t="s">
        <v>254</v>
      </c>
      <c r="Q32" t="s">
        <v>27</v>
      </c>
      <c r="R32" t="s">
        <v>183</v>
      </c>
      <c r="S32" t="s">
        <v>165</v>
      </c>
      <c r="T32" t="s">
        <v>28</v>
      </c>
      <c r="U32" t="s">
        <v>31</v>
      </c>
      <c r="V32" s="20" t="s">
        <v>32</v>
      </c>
      <c r="W32" t="s">
        <v>33</v>
      </c>
      <c r="Y32" t="str">
        <f t="shared" si="1"/>
        <v>INSERT INTO SECUENCIA VALUES('1F11','F0001')</v>
      </c>
    </row>
    <row r="33" spans="8:25" x14ac:dyDescent="0.25">
      <c r="H33" s="3">
        <v>1</v>
      </c>
      <c r="I33" s="3" t="s">
        <v>8</v>
      </c>
      <c r="J33" s="3">
        <v>1</v>
      </c>
      <c r="K33" s="3">
        <v>2</v>
      </c>
      <c r="M33" s="22">
        <v>34</v>
      </c>
      <c r="N33" s="13" t="str">
        <f t="shared" ref="N33:N46" si="3">_xlfn.CONCAT(H33,I33,J33,K33)</f>
        <v>1F12</v>
      </c>
      <c r="O33" s="23" t="s">
        <v>255</v>
      </c>
      <c r="Q33" t="s">
        <v>27</v>
      </c>
      <c r="R33" t="s">
        <v>183</v>
      </c>
      <c r="S33" t="s">
        <v>165</v>
      </c>
      <c r="T33" t="s">
        <v>28</v>
      </c>
      <c r="U33" t="s">
        <v>31</v>
      </c>
      <c r="V33" s="20" t="s">
        <v>32</v>
      </c>
      <c r="W33" t="s">
        <v>33</v>
      </c>
      <c r="Y33" t="str">
        <f t="shared" si="1"/>
        <v>INSERT INTO SECUENCIA VALUES('1F12','F0002')</v>
      </c>
    </row>
    <row r="34" spans="8:25" x14ac:dyDescent="0.25">
      <c r="H34" s="3">
        <v>1</v>
      </c>
      <c r="I34" s="3" t="s">
        <v>8</v>
      </c>
      <c r="J34" s="3">
        <v>2</v>
      </c>
      <c r="K34" s="3">
        <v>1</v>
      </c>
      <c r="M34" s="22">
        <v>35</v>
      </c>
      <c r="N34" s="13" t="str">
        <f t="shared" si="3"/>
        <v>1F21</v>
      </c>
      <c r="O34" s="23" t="s">
        <v>256</v>
      </c>
      <c r="Q34" t="s">
        <v>27</v>
      </c>
      <c r="R34" t="s">
        <v>183</v>
      </c>
      <c r="S34" t="s">
        <v>165</v>
      </c>
      <c r="T34" t="s">
        <v>28</v>
      </c>
      <c r="U34" t="s">
        <v>31</v>
      </c>
      <c r="V34" s="20" t="s">
        <v>32</v>
      </c>
      <c r="W34" t="s">
        <v>33</v>
      </c>
      <c r="Y34" t="str">
        <f t="shared" si="1"/>
        <v>INSERT INTO SECUENCIA VALUES('1F21','F0003')</v>
      </c>
    </row>
    <row r="35" spans="8:25" x14ac:dyDescent="0.25">
      <c r="H35" s="3">
        <v>1</v>
      </c>
      <c r="I35" s="3" t="s">
        <v>8</v>
      </c>
      <c r="J35" s="3">
        <v>2</v>
      </c>
      <c r="K35" s="3">
        <v>2</v>
      </c>
      <c r="M35" s="22">
        <v>36</v>
      </c>
      <c r="N35" s="13" t="str">
        <f t="shared" si="3"/>
        <v>1F22</v>
      </c>
      <c r="O35" s="23" t="s">
        <v>257</v>
      </c>
      <c r="Q35" t="s">
        <v>27</v>
      </c>
      <c r="R35" t="s">
        <v>183</v>
      </c>
      <c r="S35" t="s">
        <v>165</v>
      </c>
      <c r="T35" t="s">
        <v>28</v>
      </c>
      <c r="U35" t="s">
        <v>31</v>
      </c>
      <c r="V35" s="20" t="s">
        <v>32</v>
      </c>
      <c r="W35" t="s">
        <v>33</v>
      </c>
      <c r="Y35" t="str">
        <f t="shared" si="1"/>
        <v>INSERT INTO SECUENCIA VALUES('1F22','F0004')</v>
      </c>
    </row>
    <row r="36" spans="8:25" x14ac:dyDescent="0.25">
      <c r="H36" s="3">
        <v>2</v>
      </c>
      <c r="I36" s="3" t="s">
        <v>8</v>
      </c>
      <c r="J36" s="3">
        <v>3</v>
      </c>
      <c r="K36" s="3">
        <v>1</v>
      </c>
      <c r="M36" s="22">
        <v>37</v>
      </c>
      <c r="N36" s="13" t="str">
        <f t="shared" si="3"/>
        <v>2F31</v>
      </c>
      <c r="O36" s="23" t="s">
        <v>258</v>
      </c>
      <c r="Q36" t="s">
        <v>27</v>
      </c>
      <c r="R36" t="s">
        <v>183</v>
      </c>
      <c r="S36" t="s">
        <v>165</v>
      </c>
      <c r="T36" t="s">
        <v>28</v>
      </c>
      <c r="U36" t="s">
        <v>31</v>
      </c>
      <c r="V36" s="20" t="s">
        <v>32</v>
      </c>
      <c r="W36" t="s">
        <v>33</v>
      </c>
      <c r="Y36" t="str">
        <f t="shared" si="1"/>
        <v>INSERT INTO SECUENCIA VALUES('2F31','F0005')</v>
      </c>
    </row>
    <row r="37" spans="8:25" x14ac:dyDescent="0.25">
      <c r="H37" s="3">
        <v>2</v>
      </c>
      <c r="I37" s="3" t="s">
        <v>8</v>
      </c>
      <c r="J37" s="3">
        <v>3</v>
      </c>
      <c r="K37" s="3">
        <v>2</v>
      </c>
      <c r="M37" s="22">
        <v>38</v>
      </c>
      <c r="N37" s="13" t="str">
        <f t="shared" si="3"/>
        <v>2F32</v>
      </c>
      <c r="O37" s="23" t="s">
        <v>259</v>
      </c>
      <c r="Q37" t="s">
        <v>27</v>
      </c>
      <c r="R37" t="s">
        <v>183</v>
      </c>
      <c r="S37" t="s">
        <v>165</v>
      </c>
      <c r="T37" t="s">
        <v>28</v>
      </c>
      <c r="U37" t="s">
        <v>31</v>
      </c>
      <c r="V37" s="20" t="s">
        <v>32</v>
      </c>
      <c r="W37" t="s">
        <v>33</v>
      </c>
      <c r="Y37" t="str">
        <f t="shared" si="1"/>
        <v>INSERT INTO SECUENCIA VALUES('2F32','F0006')</v>
      </c>
    </row>
    <row r="38" spans="8:25" x14ac:dyDescent="0.25">
      <c r="H38" s="3">
        <v>2</v>
      </c>
      <c r="I38" s="3" t="s">
        <v>8</v>
      </c>
      <c r="J38" s="3">
        <v>3</v>
      </c>
      <c r="K38" s="3">
        <v>3</v>
      </c>
      <c r="M38" s="22">
        <v>39</v>
      </c>
      <c r="N38" s="13" t="str">
        <f t="shared" si="3"/>
        <v>2F33</v>
      </c>
      <c r="O38" s="23" t="s">
        <v>260</v>
      </c>
      <c r="Q38" t="s">
        <v>27</v>
      </c>
      <c r="R38" t="s">
        <v>183</v>
      </c>
      <c r="S38" t="s">
        <v>165</v>
      </c>
      <c r="T38" t="s">
        <v>28</v>
      </c>
      <c r="U38" t="s">
        <v>31</v>
      </c>
      <c r="V38" s="20" t="s">
        <v>32</v>
      </c>
      <c r="W38" t="s">
        <v>33</v>
      </c>
      <c r="Y38" t="str">
        <f t="shared" si="1"/>
        <v>INSERT INTO SECUENCIA VALUES('2F33','F0007')</v>
      </c>
    </row>
    <row r="39" spans="8:25" x14ac:dyDescent="0.25">
      <c r="H39" s="3">
        <v>2</v>
      </c>
      <c r="I39" s="3" t="s">
        <v>8</v>
      </c>
      <c r="J39" s="3">
        <v>4</v>
      </c>
      <c r="K39" s="3">
        <v>1</v>
      </c>
      <c r="M39" s="22">
        <v>40</v>
      </c>
      <c r="N39" s="13" t="str">
        <f t="shared" si="3"/>
        <v>2F41</v>
      </c>
      <c r="O39" s="23" t="s">
        <v>261</v>
      </c>
      <c r="Q39" t="s">
        <v>27</v>
      </c>
      <c r="R39" t="s">
        <v>183</v>
      </c>
      <c r="S39" t="s">
        <v>165</v>
      </c>
      <c r="T39" t="s">
        <v>28</v>
      </c>
      <c r="U39" t="s">
        <v>31</v>
      </c>
      <c r="V39" s="20" t="s">
        <v>32</v>
      </c>
      <c r="W39" t="s">
        <v>33</v>
      </c>
      <c r="Y39" t="str">
        <f t="shared" si="1"/>
        <v>INSERT INTO SECUENCIA VALUES('2F41','F0008')</v>
      </c>
    </row>
    <row r="40" spans="8:25" x14ac:dyDescent="0.25">
      <c r="H40" s="3">
        <v>2</v>
      </c>
      <c r="I40" s="3" t="s">
        <v>8</v>
      </c>
      <c r="J40" s="3">
        <v>4</v>
      </c>
      <c r="K40" s="3">
        <v>2</v>
      </c>
      <c r="M40" s="22">
        <v>41</v>
      </c>
      <c r="N40" s="13" t="str">
        <f t="shared" si="3"/>
        <v>2F42</v>
      </c>
      <c r="O40" s="23" t="s">
        <v>262</v>
      </c>
      <c r="Q40" t="s">
        <v>27</v>
      </c>
      <c r="R40" t="s">
        <v>183</v>
      </c>
      <c r="S40" t="s">
        <v>165</v>
      </c>
      <c r="T40" t="s">
        <v>28</v>
      </c>
      <c r="U40" t="s">
        <v>31</v>
      </c>
      <c r="V40" s="20" t="s">
        <v>32</v>
      </c>
      <c r="W40" t="s">
        <v>33</v>
      </c>
      <c r="Y40" t="str">
        <f t="shared" si="1"/>
        <v>INSERT INTO SECUENCIA VALUES('2F42','F0009')</v>
      </c>
    </row>
    <row r="41" spans="8:25" x14ac:dyDescent="0.25">
      <c r="H41" s="3">
        <v>2</v>
      </c>
      <c r="I41" s="3" t="s">
        <v>8</v>
      </c>
      <c r="J41" s="3">
        <v>4</v>
      </c>
      <c r="K41" s="3">
        <v>3</v>
      </c>
      <c r="M41" s="22">
        <v>42</v>
      </c>
      <c r="N41" s="13" t="str">
        <f t="shared" si="3"/>
        <v>2F43</v>
      </c>
      <c r="O41" s="23" t="s">
        <v>263</v>
      </c>
      <c r="Q41" t="s">
        <v>27</v>
      </c>
      <c r="R41" t="s">
        <v>183</v>
      </c>
      <c r="S41" t="s">
        <v>165</v>
      </c>
      <c r="T41" t="s">
        <v>28</v>
      </c>
      <c r="U41" t="s">
        <v>31</v>
      </c>
      <c r="V41" s="20" t="s">
        <v>32</v>
      </c>
      <c r="W41" t="s">
        <v>33</v>
      </c>
      <c r="Y41" t="str">
        <f t="shared" si="1"/>
        <v>INSERT INTO SECUENCIA VALUES('2F43','F0010')</v>
      </c>
    </row>
    <row r="42" spans="8:25" x14ac:dyDescent="0.25">
      <c r="H42" s="3">
        <v>3</v>
      </c>
      <c r="I42" s="3" t="s">
        <v>8</v>
      </c>
      <c r="J42" s="3">
        <v>5</v>
      </c>
      <c r="K42" s="3">
        <v>4</v>
      </c>
      <c r="M42" s="22">
        <v>43</v>
      </c>
      <c r="N42" s="13" t="str">
        <f t="shared" si="3"/>
        <v>3F54</v>
      </c>
      <c r="O42" s="23" t="s">
        <v>264</v>
      </c>
      <c r="Q42" t="s">
        <v>27</v>
      </c>
      <c r="R42" t="s">
        <v>183</v>
      </c>
      <c r="S42" t="s">
        <v>165</v>
      </c>
      <c r="T42" t="s">
        <v>28</v>
      </c>
      <c r="U42" t="s">
        <v>31</v>
      </c>
      <c r="V42" s="20" t="s">
        <v>32</v>
      </c>
      <c r="W42" t="s">
        <v>33</v>
      </c>
      <c r="Y42" t="str">
        <f t="shared" si="1"/>
        <v>INSERT INTO SECUENCIA VALUES('3F54','F0011')</v>
      </c>
    </row>
    <row r="43" spans="8:25" x14ac:dyDescent="0.25">
      <c r="H43" s="3">
        <v>3</v>
      </c>
      <c r="I43" s="3" t="s">
        <v>8</v>
      </c>
      <c r="J43" s="3">
        <v>5</v>
      </c>
      <c r="K43" s="3">
        <v>5</v>
      </c>
      <c r="M43" s="22">
        <v>44</v>
      </c>
      <c r="N43" s="13" t="str">
        <f t="shared" si="3"/>
        <v>3F55</v>
      </c>
      <c r="O43" s="23" t="s">
        <v>265</v>
      </c>
      <c r="Q43" t="s">
        <v>27</v>
      </c>
      <c r="R43" t="s">
        <v>183</v>
      </c>
      <c r="S43" t="s">
        <v>165</v>
      </c>
      <c r="T43" t="s">
        <v>28</v>
      </c>
      <c r="U43" t="s">
        <v>31</v>
      </c>
      <c r="V43" s="20" t="s">
        <v>32</v>
      </c>
      <c r="W43" t="s">
        <v>33</v>
      </c>
      <c r="Y43" t="str">
        <f t="shared" si="1"/>
        <v>INSERT INTO SECUENCIA VALUES('3F55','F0012')</v>
      </c>
    </row>
    <row r="44" spans="8:25" x14ac:dyDescent="0.25">
      <c r="H44" s="3">
        <v>3</v>
      </c>
      <c r="I44" s="3" t="s">
        <v>8</v>
      </c>
      <c r="J44" s="3">
        <v>5</v>
      </c>
      <c r="K44" s="3">
        <v>6</v>
      </c>
      <c r="M44" s="22">
        <v>45</v>
      </c>
      <c r="N44" s="13" t="str">
        <f t="shared" si="3"/>
        <v>3F56</v>
      </c>
      <c r="O44" s="23" t="s">
        <v>266</v>
      </c>
      <c r="Q44" t="s">
        <v>27</v>
      </c>
      <c r="R44" t="s">
        <v>183</v>
      </c>
      <c r="S44" t="s">
        <v>165</v>
      </c>
      <c r="T44" t="s">
        <v>28</v>
      </c>
      <c r="U44" t="s">
        <v>31</v>
      </c>
      <c r="V44" s="20" t="s">
        <v>32</v>
      </c>
      <c r="W44" t="s">
        <v>33</v>
      </c>
      <c r="Y44" t="str">
        <f t="shared" si="1"/>
        <v>INSERT INTO SECUENCIA VALUES('3F56','F0013')</v>
      </c>
    </row>
    <row r="45" spans="8:25" x14ac:dyDescent="0.25">
      <c r="H45" s="3">
        <v>3</v>
      </c>
      <c r="I45" s="3" t="s">
        <v>8</v>
      </c>
      <c r="J45" s="3">
        <v>6</v>
      </c>
      <c r="K45" s="3">
        <v>1</v>
      </c>
      <c r="M45" s="22">
        <v>46</v>
      </c>
      <c r="N45" s="13" t="str">
        <f t="shared" si="3"/>
        <v>3F61</v>
      </c>
      <c r="O45" s="23" t="s">
        <v>267</v>
      </c>
      <c r="Q45" t="s">
        <v>27</v>
      </c>
      <c r="R45" t="s">
        <v>183</v>
      </c>
      <c r="S45" t="s">
        <v>165</v>
      </c>
      <c r="T45" t="s">
        <v>28</v>
      </c>
      <c r="U45" t="s">
        <v>31</v>
      </c>
      <c r="V45" s="20" t="s">
        <v>32</v>
      </c>
      <c r="W45" t="s">
        <v>33</v>
      </c>
      <c r="Y45" t="str">
        <f t="shared" si="1"/>
        <v>INSERT INTO SECUENCIA VALUES('3F61','F0014')</v>
      </c>
    </row>
    <row r="46" spans="8:25" x14ac:dyDescent="0.25">
      <c r="H46" s="3">
        <v>3</v>
      </c>
      <c r="I46" s="3" t="s">
        <v>8</v>
      </c>
      <c r="J46" s="3">
        <v>6</v>
      </c>
      <c r="K46" s="3">
        <v>2</v>
      </c>
      <c r="M46" s="24">
        <v>47</v>
      </c>
      <c r="N46" s="25" t="str">
        <f t="shared" si="3"/>
        <v>3F62</v>
      </c>
      <c r="O46" s="26" t="s">
        <v>268</v>
      </c>
      <c r="Q46" t="s">
        <v>27</v>
      </c>
      <c r="R46" t="s">
        <v>183</v>
      </c>
      <c r="S46" t="s">
        <v>165</v>
      </c>
      <c r="T46" t="s">
        <v>28</v>
      </c>
      <c r="U46" t="s">
        <v>31</v>
      </c>
      <c r="V46" s="20" t="s">
        <v>32</v>
      </c>
      <c r="W46" t="s">
        <v>33</v>
      </c>
      <c r="Y46" t="str">
        <f t="shared" si="1"/>
        <v>INSERT INTO SECUENCIA VALUES('3F62','F0015')</v>
      </c>
    </row>
    <row r="47" spans="8:25" x14ac:dyDescent="0.25">
      <c r="H47" s="3">
        <v>1</v>
      </c>
      <c r="I47" s="3" t="s">
        <v>10</v>
      </c>
      <c r="J47" s="3">
        <v>1</v>
      </c>
      <c r="K47" s="3">
        <v>1</v>
      </c>
      <c r="M47" s="77">
        <v>49</v>
      </c>
      <c r="N47" s="15" t="str">
        <f>_xlfn.CONCAT(H47,I47,J47,K47)</f>
        <v>1E11</v>
      </c>
      <c r="O47" s="21" t="s">
        <v>269</v>
      </c>
      <c r="Q47" t="s">
        <v>27</v>
      </c>
      <c r="R47" t="s">
        <v>183</v>
      </c>
      <c r="S47" t="s">
        <v>165</v>
      </c>
      <c r="T47" t="s">
        <v>28</v>
      </c>
      <c r="U47" t="s">
        <v>31</v>
      </c>
      <c r="V47" s="20" t="s">
        <v>32</v>
      </c>
      <c r="W47" t="s">
        <v>33</v>
      </c>
      <c r="Y47" t="str">
        <f t="shared" si="1"/>
        <v>INSERT INTO SECUENCIA VALUES('1E11','E0001')</v>
      </c>
    </row>
    <row r="48" spans="8:25" x14ac:dyDescent="0.25">
      <c r="H48" s="3">
        <v>1</v>
      </c>
      <c r="I48" s="3" t="s">
        <v>10</v>
      </c>
      <c r="J48" s="3">
        <v>1</v>
      </c>
      <c r="K48" s="3">
        <v>2</v>
      </c>
      <c r="M48" s="22">
        <v>50</v>
      </c>
      <c r="N48" s="13" t="str">
        <f t="shared" ref="N48:N61" si="4">_xlfn.CONCAT(H48,I48,J48,K48)</f>
        <v>1E12</v>
      </c>
      <c r="O48" s="23" t="s">
        <v>270</v>
      </c>
      <c r="Q48" t="s">
        <v>27</v>
      </c>
      <c r="R48" t="s">
        <v>183</v>
      </c>
      <c r="S48" t="s">
        <v>165</v>
      </c>
      <c r="T48" t="s">
        <v>28</v>
      </c>
      <c r="U48" t="s">
        <v>31</v>
      </c>
      <c r="V48" s="20" t="s">
        <v>32</v>
      </c>
      <c r="W48" t="s">
        <v>33</v>
      </c>
      <c r="Y48" t="str">
        <f t="shared" si="1"/>
        <v>INSERT INTO SECUENCIA VALUES('1E12','E0002')</v>
      </c>
    </row>
    <row r="49" spans="8:25" x14ac:dyDescent="0.25">
      <c r="H49" s="3">
        <v>1</v>
      </c>
      <c r="I49" s="3" t="s">
        <v>10</v>
      </c>
      <c r="J49" s="3">
        <v>2</v>
      </c>
      <c r="K49" s="3">
        <v>1</v>
      </c>
      <c r="M49" s="22">
        <v>51</v>
      </c>
      <c r="N49" s="13" t="str">
        <f t="shared" si="4"/>
        <v>1E21</v>
      </c>
      <c r="O49" s="23" t="s">
        <v>271</v>
      </c>
      <c r="Q49" t="s">
        <v>27</v>
      </c>
      <c r="R49" t="s">
        <v>183</v>
      </c>
      <c r="S49" t="s">
        <v>165</v>
      </c>
      <c r="T49" t="s">
        <v>28</v>
      </c>
      <c r="U49" t="s">
        <v>31</v>
      </c>
      <c r="V49" s="20" t="s">
        <v>32</v>
      </c>
      <c r="W49" t="s">
        <v>33</v>
      </c>
      <c r="Y49" t="str">
        <f t="shared" si="1"/>
        <v>INSERT INTO SECUENCIA VALUES('1E21','E0003')</v>
      </c>
    </row>
    <row r="50" spans="8:25" x14ac:dyDescent="0.25">
      <c r="H50" s="3">
        <v>1</v>
      </c>
      <c r="I50" s="3" t="s">
        <v>10</v>
      </c>
      <c r="J50" s="3">
        <v>2</v>
      </c>
      <c r="K50" s="3">
        <v>2</v>
      </c>
      <c r="M50" s="22">
        <v>52</v>
      </c>
      <c r="N50" s="13" t="str">
        <f t="shared" si="4"/>
        <v>1E22</v>
      </c>
      <c r="O50" s="23" t="s">
        <v>272</v>
      </c>
      <c r="Q50" t="s">
        <v>27</v>
      </c>
      <c r="R50" t="s">
        <v>183</v>
      </c>
      <c r="S50" t="s">
        <v>165</v>
      </c>
      <c r="T50" t="s">
        <v>28</v>
      </c>
      <c r="U50" t="s">
        <v>31</v>
      </c>
      <c r="V50" s="20" t="s">
        <v>32</v>
      </c>
      <c r="W50" t="s">
        <v>33</v>
      </c>
      <c r="Y50" t="str">
        <f t="shared" si="1"/>
        <v>INSERT INTO SECUENCIA VALUES('1E22','E0004')</v>
      </c>
    </row>
    <row r="51" spans="8:25" x14ac:dyDescent="0.25">
      <c r="H51" s="3">
        <v>2</v>
      </c>
      <c r="I51" s="3" t="s">
        <v>10</v>
      </c>
      <c r="J51" s="3">
        <v>3</v>
      </c>
      <c r="K51" s="3">
        <v>1</v>
      </c>
      <c r="M51" s="22">
        <v>53</v>
      </c>
      <c r="N51" s="13" t="str">
        <f t="shared" si="4"/>
        <v>2E31</v>
      </c>
      <c r="O51" s="23" t="s">
        <v>273</v>
      </c>
      <c r="Q51" t="s">
        <v>27</v>
      </c>
      <c r="R51" t="s">
        <v>183</v>
      </c>
      <c r="S51" t="s">
        <v>165</v>
      </c>
      <c r="T51" t="s">
        <v>28</v>
      </c>
      <c r="U51" t="s">
        <v>31</v>
      </c>
      <c r="V51" s="20" t="s">
        <v>32</v>
      </c>
      <c r="W51" t="s">
        <v>33</v>
      </c>
      <c r="Y51" t="str">
        <f t="shared" si="1"/>
        <v>INSERT INTO SECUENCIA VALUES('2E31','E0005')</v>
      </c>
    </row>
    <row r="52" spans="8:25" x14ac:dyDescent="0.25">
      <c r="H52" s="3">
        <v>2</v>
      </c>
      <c r="I52" s="3" t="s">
        <v>10</v>
      </c>
      <c r="J52" s="3">
        <v>3</v>
      </c>
      <c r="K52" s="3">
        <v>2</v>
      </c>
      <c r="M52" s="22">
        <v>54</v>
      </c>
      <c r="N52" s="13" t="str">
        <f t="shared" si="4"/>
        <v>2E32</v>
      </c>
      <c r="O52" s="23" t="s">
        <v>274</v>
      </c>
      <c r="Q52" t="s">
        <v>27</v>
      </c>
      <c r="R52" t="s">
        <v>183</v>
      </c>
      <c r="S52" t="s">
        <v>165</v>
      </c>
      <c r="T52" t="s">
        <v>28</v>
      </c>
      <c r="U52" t="s">
        <v>31</v>
      </c>
      <c r="V52" s="20" t="s">
        <v>32</v>
      </c>
      <c r="W52" t="s">
        <v>33</v>
      </c>
      <c r="Y52" t="str">
        <f t="shared" si="1"/>
        <v>INSERT INTO SECUENCIA VALUES('2E32','E0006')</v>
      </c>
    </row>
    <row r="53" spans="8:25" x14ac:dyDescent="0.25">
      <c r="H53" s="3">
        <v>2</v>
      </c>
      <c r="I53" s="3" t="s">
        <v>10</v>
      </c>
      <c r="J53" s="3">
        <v>3</v>
      </c>
      <c r="K53" s="3">
        <v>3</v>
      </c>
      <c r="M53" s="22"/>
      <c r="N53" s="13" t="str">
        <f t="shared" si="4"/>
        <v>2E33</v>
      </c>
      <c r="O53" s="23" t="s">
        <v>275</v>
      </c>
      <c r="Q53" t="s">
        <v>27</v>
      </c>
      <c r="R53" t="s">
        <v>183</v>
      </c>
      <c r="S53" t="s">
        <v>165</v>
      </c>
      <c r="T53" t="s">
        <v>28</v>
      </c>
      <c r="U53" t="s">
        <v>31</v>
      </c>
      <c r="V53" s="20" t="s">
        <v>32</v>
      </c>
      <c r="W53" t="s">
        <v>33</v>
      </c>
      <c r="Y53" t="str">
        <f t="shared" si="1"/>
        <v>INSERT INTO SECUENCIA VALUES('2E33','E0007')</v>
      </c>
    </row>
    <row r="54" spans="8:25" x14ac:dyDescent="0.25">
      <c r="H54" s="3">
        <v>2</v>
      </c>
      <c r="I54" s="3" t="s">
        <v>10</v>
      </c>
      <c r="J54" s="3">
        <v>4</v>
      </c>
      <c r="K54" s="3">
        <v>1</v>
      </c>
      <c r="M54" s="22">
        <v>55</v>
      </c>
      <c r="N54" s="13" t="str">
        <f t="shared" si="4"/>
        <v>2E41</v>
      </c>
      <c r="O54" s="23" t="s">
        <v>276</v>
      </c>
      <c r="Q54" t="s">
        <v>27</v>
      </c>
      <c r="R54" t="s">
        <v>183</v>
      </c>
      <c r="S54" t="s">
        <v>165</v>
      </c>
      <c r="T54" t="s">
        <v>28</v>
      </c>
      <c r="U54" t="s">
        <v>31</v>
      </c>
      <c r="V54" s="20" t="s">
        <v>32</v>
      </c>
      <c r="W54" t="s">
        <v>33</v>
      </c>
      <c r="Y54" t="str">
        <f t="shared" si="1"/>
        <v>INSERT INTO SECUENCIA VALUES('2E41','E0008')</v>
      </c>
    </row>
    <row r="55" spans="8:25" x14ac:dyDescent="0.25">
      <c r="H55" s="3">
        <v>2</v>
      </c>
      <c r="I55" s="3" t="s">
        <v>10</v>
      </c>
      <c r="J55" s="3">
        <v>4</v>
      </c>
      <c r="K55" s="3">
        <v>2</v>
      </c>
      <c r="M55" s="22">
        <v>56</v>
      </c>
      <c r="N55" s="13" t="str">
        <f t="shared" si="4"/>
        <v>2E42</v>
      </c>
      <c r="O55" s="23" t="s">
        <v>277</v>
      </c>
      <c r="Q55" t="s">
        <v>27</v>
      </c>
      <c r="R55" t="s">
        <v>183</v>
      </c>
      <c r="S55" t="s">
        <v>165</v>
      </c>
      <c r="T55" t="s">
        <v>28</v>
      </c>
      <c r="U55" t="s">
        <v>31</v>
      </c>
      <c r="V55" s="20" t="s">
        <v>32</v>
      </c>
      <c r="W55" t="s">
        <v>33</v>
      </c>
      <c r="Y55" t="str">
        <f t="shared" si="1"/>
        <v>INSERT INTO SECUENCIA VALUES('2E42','E0009')</v>
      </c>
    </row>
    <row r="56" spans="8:25" x14ac:dyDescent="0.25">
      <c r="H56" s="3">
        <v>3</v>
      </c>
      <c r="I56" s="3" t="s">
        <v>10</v>
      </c>
      <c r="J56" s="3">
        <v>5</v>
      </c>
      <c r="K56" s="3">
        <v>4</v>
      </c>
      <c r="M56" s="22">
        <v>57</v>
      </c>
      <c r="N56" s="13" t="str">
        <f t="shared" si="4"/>
        <v>3E54</v>
      </c>
      <c r="O56" s="23" t="s">
        <v>278</v>
      </c>
      <c r="Q56" t="s">
        <v>27</v>
      </c>
      <c r="R56" t="s">
        <v>183</v>
      </c>
      <c r="S56" t="s">
        <v>165</v>
      </c>
      <c r="T56" t="s">
        <v>28</v>
      </c>
      <c r="U56" t="s">
        <v>31</v>
      </c>
      <c r="V56" s="20" t="s">
        <v>32</v>
      </c>
      <c r="W56" t="s">
        <v>33</v>
      </c>
      <c r="Y56" t="str">
        <f t="shared" si="1"/>
        <v>INSERT INTO SECUENCIA VALUES('3E54','E0010')</v>
      </c>
    </row>
    <row r="57" spans="8:25" x14ac:dyDescent="0.25">
      <c r="H57" s="3">
        <v>3</v>
      </c>
      <c r="I57" s="3" t="s">
        <v>10</v>
      </c>
      <c r="J57" s="3">
        <v>5</v>
      </c>
      <c r="K57" s="3">
        <v>5</v>
      </c>
      <c r="M57" s="22">
        <v>58</v>
      </c>
      <c r="N57" s="13" t="str">
        <f t="shared" si="4"/>
        <v>3E55</v>
      </c>
      <c r="O57" s="23" t="s">
        <v>279</v>
      </c>
      <c r="Q57" t="s">
        <v>27</v>
      </c>
      <c r="R57" t="s">
        <v>183</v>
      </c>
      <c r="S57" t="s">
        <v>165</v>
      </c>
      <c r="T57" t="s">
        <v>28</v>
      </c>
      <c r="U57" t="s">
        <v>31</v>
      </c>
      <c r="V57" s="20" t="s">
        <v>32</v>
      </c>
      <c r="W57" t="s">
        <v>33</v>
      </c>
      <c r="Y57" t="str">
        <f t="shared" si="1"/>
        <v>INSERT INTO SECUENCIA VALUES('3E55','E0011')</v>
      </c>
    </row>
    <row r="58" spans="8:25" x14ac:dyDescent="0.25">
      <c r="H58" s="3">
        <v>3</v>
      </c>
      <c r="I58" s="3" t="s">
        <v>10</v>
      </c>
      <c r="J58" s="3">
        <v>5</v>
      </c>
      <c r="K58" s="3">
        <v>6</v>
      </c>
      <c r="M58" s="22">
        <v>59</v>
      </c>
      <c r="N58" s="13" t="str">
        <f t="shared" si="4"/>
        <v>3E56</v>
      </c>
      <c r="O58" s="23" t="s">
        <v>280</v>
      </c>
      <c r="Q58" t="s">
        <v>27</v>
      </c>
      <c r="R58" t="s">
        <v>183</v>
      </c>
      <c r="S58" t="s">
        <v>165</v>
      </c>
      <c r="T58" t="s">
        <v>28</v>
      </c>
      <c r="U58" t="s">
        <v>31</v>
      </c>
      <c r="V58" s="20" t="s">
        <v>32</v>
      </c>
      <c r="W58" t="s">
        <v>33</v>
      </c>
      <c r="Y58" t="str">
        <f t="shared" si="1"/>
        <v>INSERT INTO SECUENCIA VALUES('3E56','E0012')</v>
      </c>
    </row>
    <row r="59" spans="8:25" x14ac:dyDescent="0.25">
      <c r="H59" s="3">
        <v>3</v>
      </c>
      <c r="I59" s="3" t="s">
        <v>10</v>
      </c>
      <c r="J59" s="3">
        <v>6</v>
      </c>
      <c r="K59" s="3">
        <v>1</v>
      </c>
      <c r="M59" s="22">
        <v>60</v>
      </c>
      <c r="N59" s="13" t="str">
        <f t="shared" si="4"/>
        <v>3E61</v>
      </c>
      <c r="O59" s="23" t="s">
        <v>281</v>
      </c>
      <c r="Q59" t="s">
        <v>27</v>
      </c>
      <c r="R59" t="s">
        <v>183</v>
      </c>
      <c r="S59" t="s">
        <v>165</v>
      </c>
      <c r="T59" t="s">
        <v>28</v>
      </c>
      <c r="U59" t="s">
        <v>31</v>
      </c>
      <c r="V59" s="20" t="s">
        <v>32</v>
      </c>
      <c r="W59" t="s">
        <v>33</v>
      </c>
      <c r="Y59" t="str">
        <f t="shared" si="1"/>
        <v>INSERT INTO SECUENCIA VALUES('3E61','E0013')</v>
      </c>
    </row>
    <row r="60" spans="8:25" x14ac:dyDescent="0.25">
      <c r="H60" s="3">
        <v>3</v>
      </c>
      <c r="I60" s="3" t="s">
        <v>10</v>
      </c>
      <c r="J60" s="3">
        <v>6</v>
      </c>
      <c r="K60" s="3">
        <v>2</v>
      </c>
      <c r="M60" s="22">
        <v>61</v>
      </c>
      <c r="N60" s="13" t="str">
        <f t="shared" si="4"/>
        <v>3E62</v>
      </c>
      <c r="O60" s="23" t="s">
        <v>282</v>
      </c>
      <c r="Q60" t="s">
        <v>27</v>
      </c>
      <c r="R60" t="s">
        <v>183</v>
      </c>
      <c r="S60" t="s">
        <v>165</v>
      </c>
      <c r="T60" t="s">
        <v>28</v>
      </c>
      <c r="U60" t="s">
        <v>31</v>
      </c>
      <c r="V60" s="20" t="s">
        <v>32</v>
      </c>
      <c r="W60" t="s">
        <v>33</v>
      </c>
      <c r="Y60" t="str">
        <f t="shared" si="1"/>
        <v>INSERT INTO SECUENCIA VALUES('3E62','E0014')</v>
      </c>
    </row>
    <row r="61" spans="8:25" x14ac:dyDescent="0.25">
      <c r="H61" s="3">
        <v>3</v>
      </c>
      <c r="I61" s="3" t="s">
        <v>10</v>
      </c>
      <c r="J61" s="3">
        <v>6</v>
      </c>
      <c r="K61" s="3">
        <v>3</v>
      </c>
      <c r="M61" s="24">
        <v>62</v>
      </c>
      <c r="N61" s="25" t="str">
        <f t="shared" si="4"/>
        <v>3E63</v>
      </c>
      <c r="O61" s="26" t="s">
        <v>283</v>
      </c>
      <c r="Q61" t="s">
        <v>27</v>
      </c>
      <c r="R61" t="s">
        <v>183</v>
      </c>
      <c r="S61" t="s">
        <v>165</v>
      </c>
      <c r="T61" t="s">
        <v>28</v>
      </c>
      <c r="U61" t="s">
        <v>31</v>
      </c>
      <c r="V61" s="20" t="s">
        <v>32</v>
      </c>
      <c r="W61" t="s">
        <v>33</v>
      </c>
      <c r="Y61" t="str">
        <f t="shared" si="1"/>
        <v>INSERT INTO SECUENCIA VALUES('3E63','E0015')</v>
      </c>
    </row>
    <row r="62" spans="8:25" x14ac:dyDescent="0.25">
      <c r="H62" s="3">
        <v>1</v>
      </c>
      <c r="I62" s="3" t="s">
        <v>6</v>
      </c>
      <c r="J62" s="3">
        <v>1</v>
      </c>
      <c r="K62" s="3">
        <v>7</v>
      </c>
      <c r="M62">
        <v>68</v>
      </c>
      <c r="N62" t="str">
        <f t="shared" ref="N62:N121" si="5">_xlfn.CONCAT(H70,I70,J70,K70)</f>
        <v>1A26</v>
      </c>
    </row>
    <row r="63" spans="8:25" x14ac:dyDescent="0.25">
      <c r="H63" s="3">
        <v>1</v>
      </c>
      <c r="I63" s="3" t="s">
        <v>6</v>
      </c>
      <c r="J63" s="3">
        <v>1</v>
      </c>
      <c r="K63" s="3">
        <v>8</v>
      </c>
      <c r="M63">
        <v>69</v>
      </c>
      <c r="N63" t="str">
        <f t="shared" si="5"/>
        <v>1A27</v>
      </c>
    </row>
    <row r="64" spans="8:25" x14ac:dyDescent="0.25">
      <c r="H64" s="3">
        <v>1</v>
      </c>
      <c r="I64" s="3" t="s">
        <v>6</v>
      </c>
      <c r="J64" s="3">
        <v>1</v>
      </c>
      <c r="K64" s="3">
        <v>9</v>
      </c>
      <c r="M64">
        <v>70</v>
      </c>
      <c r="N64" t="str">
        <f t="shared" si="5"/>
        <v>1A28</v>
      </c>
    </row>
    <row r="65" spans="8:14" x14ac:dyDescent="0.25">
      <c r="H65" s="3">
        <v>1</v>
      </c>
      <c r="I65" s="3" t="s">
        <v>6</v>
      </c>
      <c r="J65" s="3">
        <v>2</v>
      </c>
      <c r="K65" s="3">
        <v>1</v>
      </c>
      <c r="M65">
        <v>71</v>
      </c>
      <c r="N65" t="str">
        <f t="shared" si="5"/>
        <v>1A29</v>
      </c>
    </row>
    <row r="66" spans="8:14" x14ac:dyDescent="0.25">
      <c r="H66" s="3">
        <v>1</v>
      </c>
      <c r="I66" s="3" t="s">
        <v>6</v>
      </c>
      <c r="J66" s="3">
        <v>2</v>
      </c>
      <c r="K66" s="3">
        <v>2</v>
      </c>
      <c r="M66">
        <v>72</v>
      </c>
      <c r="N66" t="str">
        <f t="shared" si="5"/>
        <v>2A31</v>
      </c>
    </row>
    <row r="67" spans="8:14" x14ac:dyDescent="0.25">
      <c r="H67" s="3">
        <v>1</v>
      </c>
      <c r="I67" s="3" t="s">
        <v>6</v>
      </c>
      <c r="J67" s="3">
        <v>2</v>
      </c>
      <c r="K67" s="3">
        <v>3</v>
      </c>
      <c r="M67">
        <v>73</v>
      </c>
      <c r="N67" t="str">
        <f t="shared" si="5"/>
        <v>2A32</v>
      </c>
    </row>
    <row r="68" spans="8:14" x14ac:dyDescent="0.25">
      <c r="H68" s="3">
        <v>1</v>
      </c>
      <c r="I68" s="3" t="s">
        <v>6</v>
      </c>
      <c r="J68" s="3">
        <v>2</v>
      </c>
      <c r="K68" s="3">
        <v>4</v>
      </c>
      <c r="M68">
        <v>74</v>
      </c>
      <c r="N68" t="str">
        <f t="shared" si="5"/>
        <v>2A33</v>
      </c>
    </row>
    <row r="69" spans="8:14" x14ac:dyDescent="0.25">
      <c r="H69" s="3">
        <v>1</v>
      </c>
      <c r="I69" s="3" t="s">
        <v>6</v>
      </c>
      <c r="J69" s="3">
        <v>2</v>
      </c>
      <c r="K69" s="3">
        <v>5</v>
      </c>
      <c r="M69">
        <v>75</v>
      </c>
      <c r="N69" t="str">
        <f t="shared" si="5"/>
        <v>2A34</v>
      </c>
    </row>
    <row r="70" spans="8:14" x14ac:dyDescent="0.25">
      <c r="H70" s="3">
        <v>1</v>
      </c>
      <c r="I70" s="3" t="s">
        <v>6</v>
      </c>
      <c r="J70" s="3">
        <v>2</v>
      </c>
      <c r="K70" s="3">
        <v>6</v>
      </c>
      <c r="M70">
        <v>76</v>
      </c>
      <c r="N70" t="str">
        <f t="shared" si="5"/>
        <v>2A35</v>
      </c>
    </row>
    <row r="71" spans="8:14" x14ac:dyDescent="0.25">
      <c r="H71" s="3">
        <v>1</v>
      </c>
      <c r="I71" s="3" t="s">
        <v>6</v>
      </c>
      <c r="J71" s="3">
        <v>2</v>
      </c>
      <c r="K71" s="3">
        <v>7</v>
      </c>
      <c r="M71">
        <v>77</v>
      </c>
      <c r="N71" t="str">
        <f t="shared" si="5"/>
        <v>2A36</v>
      </c>
    </row>
    <row r="72" spans="8:14" x14ac:dyDescent="0.25">
      <c r="H72" s="3">
        <v>1</v>
      </c>
      <c r="I72" s="3" t="s">
        <v>6</v>
      </c>
      <c r="J72" s="3">
        <v>2</v>
      </c>
      <c r="K72" s="3">
        <v>8</v>
      </c>
      <c r="M72">
        <v>78</v>
      </c>
      <c r="N72" t="str">
        <f t="shared" si="5"/>
        <v>2A37</v>
      </c>
    </row>
    <row r="73" spans="8:14" x14ac:dyDescent="0.25">
      <c r="H73" s="3">
        <v>1</v>
      </c>
      <c r="I73" s="3" t="s">
        <v>6</v>
      </c>
      <c r="J73" s="3">
        <v>2</v>
      </c>
      <c r="K73" s="3">
        <v>9</v>
      </c>
      <c r="M73">
        <v>79</v>
      </c>
      <c r="N73" t="str">
        <f t="shared" si="5"/>
        <v>2A38</v>
      </c>
    </row>
    <row r="74" spans="8:14" x14ac:dyDescent="0.25">
      <c r="H74" s="3">
        <v>2</v>
      </c>
      <c r="I74" s="3" t="s">
        <v>6</v>
      </c>
      <c r="J74" s="3">
        <v>3</v>
      </c>
      <c r="K74" s="3">
        <v>1</v>
      </c>
      <c r="M74">
        <v>80</v>
      </c>
      <c r="N74" t="str">
        <f t="shared" si="5"/>
        <v>2A39</v>
      </c>
    </row>
    <row r="75" spans="8:14" x14ac:dyDescent="0.25">
      <c r="H75" s="3">
        <v>2</v>
      </c>
      <c r="I75" s="3" t="s">
        <v>6</v>
      </c>
      <c r="J75" s="3">
        <v>3</v>
      </c>
      <c r="K75" s="3">
        <v>2</v>
      </c>
      <c r="M75">
        <v>81</v>
      </c>
      <c r="N75" t="str">
        <f t="shared" si="5"/>
        <v>2A41</v>
      </c>
    </row>
    <row r="76" spans="8:14" x14ac:dyDescent="0.25">
      <c r="H76" s="3">
        <v>2</v>
      </c>
      <c r="I76" s="3" t="s">
        <v>6</v>
      </c>
      <c r="J76" s="3">
        <v>3</v>
      </c>
      <c r="K76" s="3">
        <v>3</v>
      </c>
      <c r="M76">
        <v>82</v>
      </c>
      <c r="N76" t="str">
        <f t="shared" si="5"/>
        <v>2A42</v>
      </c>
    </row>
    <row r="77" spans="8:14" x14ac:dyDescent="0.25">
      <c r="H77" s="3">
        <v>2</v>
      </c>
      <c r="I77" s="3" t="s">
        <v>6</v>
      </c>
      <c r="J77" s="3">
        <v>3</v>
      </c>
      <c r="K77" s="3">
        <v>4</v>
      </c>
      <c r="M77">
        <v>83</v>
      </c>
      <c r="N77" t="str">
        <f t="shared" si="5"/>
        <v>2A43</v>
      </c>
    </row>
    <row r="78" spans="8:14" x14ac:dyDescent="0.25">
      <c r="H78" s="3">
        <v>2</v>
      </c>
      <c r="I78" s="3" t="s">
        <v>6</v>
      </c>
      <c r="J78" s="3">
        <v>3</v>
      </c>
      <c r="K78" s="3">
        <v>5</v>
      </c>
      <c r="M78">
        <v>84</v>
      </c>
      <c r="N78" t="str">
        <f t="shared" si="5"/>
        <v>2A44</v>
      </c>
    </row>
    <row r="79" spans="8:14" x14ac:dyDescent="0.25">
      <c r="H79" s="3">
        <v>2</v>
      </c>
      <c r="I79" s="3" t="s">
        <v>6</v>
      </c>
      <c r="J79" s="3">
        <v>3</v>
      </c>
      <c r="K79" s="3">
        <v>6</v>
      </c>
      <c r="M79">
        <v>85</v>
      </c>
      <c r="N79" t="str">
        <f t="shared" si="5"/>
        <v>2A45</v>
      </c>
    </row>
    <row r="80" spans="8:14" x14ac:dyDescent="0.25">
      <c r="H80" s="3">
        <v>2</v>
      </c>
      <c r="I80" s="3" t="s">
        <v>6</v>
      </c>
      <c r="J80" s="3">
        <v>3</v>
      </c>
      <c r="K80" s="3">
        <v>7</v>
      </c>
      <c r="M80">
        <v>86</v>
      </c>
      <c r="N80" t="str">
        <f t="shared" si="5"/>
        <v>2A46</v>
      </c>
    </row>
    <row r="81" spans="8:14" x14ac:dyDescent="0.25">
      <c r="H81" s="3">
        <v>2</v>
      </c>
      <c r="I81" s="3" t="s">
        <v>6</v>
      </c>
      <c r="J81" s="3">
        <v>3</v>
      </c>
      <c r="K81" s="3">
        <v>8</v>
      </c>
      <c r="M81">
        <v>87</v>
      </c>
      <c r="N81" t="str">
        <f t="shared" si="5"/>
        <v>2A47</v>
      </c>
    </row>
    <row r="82" spans="8:14" x14ac:dyDescent="0.25">
      <c r="H82" s="3">
        <v>2</v>
      </c>
      <c r="I82" s="3" t="s">
        <v>6</v>
      </c>
      <c r="J82" s="3">
        <v>3</v>
      </c>
      <c r="K82" s="3">
        <v>9</v>
      </c>
      <c r="M82">
        <v>88</v>
      </c>
      <c r="N82" t="str">
        <f t="shared" si="5"/>
        <v>2A48</v>
      </c>
    </row>
    <row r="83" spans="8:14" x14ac:dyDescent="0.25">
      <c r="H83" s="3">
        <v>2</v>
      </c>
      <c r="I83" s="3" t="s">
        <v>6</v>
      </c>
      <c r="J83" s="3">
        <v>4</v>
      </c>
      <c r="K83" s="3">
        <v>1</v>
      </c>
      <c r="M83">
        <v>89</v>
      </c>
      <c r="N83" t="str">
        <f t="shared" si="5"/>
        <v>2A49</v>
      </c>
    </row>
    <row r="84" spans="8:14" x14ac:dyDescent="0.25">
      <c r="H84" s="3">
        <v>2</v>
      </c>
      <c r="I84" s="3" t="s">
        <v>6</v>
      </c>
      <c r="J84" s="3">
        <v>4</v>
      </c>
      <c r="K84" s="3">
        <v>2</v>
      </c>
      <c r="M84">
        <v>90</v>
      </c>
      <c r="N84" t="str">
        <f t="shared" si="5"/>
        <v>2A41</v>
      </c>
    </row>
    <row r="85" spans="8:14" x14ac:dyDescent="0.25">
      <c r="H85" s="3">
        <v>2</v>
      </c>
      <c r="I85" s="3" t="s">
        <v>6</v>
      </c>
      <c r="J85" s="3">
        <v>4</v>
      </c>
      <c r="K85" s="3">
        <v>3</v>
      </c>
      <c r="M85">
        <v>91</v>
      </c>
      <c r="N85" t="str">
        <f t="shared" si="5"/>
        <v>2A42</v>
      </c>
    </row>
    <row r="86" spans="8:14" x14ac:dyDescent="0.25">
      <c r="H86" s="3">
        <v>2</v>
      </c>
      <c r="I86" s="3" t="s">
        <v>6</v>
      </c>
      <c r="J86" s="3">
        <v>4</v>
      </c>
      <c r="K86" s="3">
        <v>4</v>
      </c>
      <c r="M86">
        <v>92</v>
      </c>
      <c r="N86" t="str">
        <f t="shared" si="5"/>
        <v>2A43</v>
      </c>
    </row>
    <row r="87" spans="8:14" x14ac:dyDescent="0.25">
      <c r="H87" s="3">
        <v>2</v>
      </c>
      <c r="I87" s="3" t="s">
        <v>6</v>
      </c>
      <c r="J87" s="3">
        <v>4</v>
      </c>
      <c r="K87" s="3">
        <v>5</v>
      </c>
      <c r="M87">
        <v>93</v>
      </c>
      <c r="N87" t="str">
        <f t="shared" si="5"/>
        <v>3A54</v>
      </c>
    </row>
    <row r="88" spans="8:14" x14ac:dyDescent="0.25">
      <c r="H88" s="3">
        <v>2</v>
      </c>
      <c r="I88" s="3" t="s">
        <v>6</v>
      </c>
      <c r="J88" s="3">
        <v>4</v>
      </c>
      <c r="K88" s="3">
        <v>6</v>
      </c>
      <c r="M88">
        <v>94</v>
      </c>
      <c r="N88" t="str">
        <f t="shared" si="5"/>
        <v>3A55</v>
      </c>
    </row>
    <row r="89" spans="8:14" x14ac:dyDescent="0.25">
      <c r="H89" s="3">
        <v>2</v>
      </c>
      <c r="I89" s="3" t="s">
        <v>6</v>
      </c>
      <c r="J89" s="3">
        <v>4</v>
      </c>
      <c r="K89" s="3">
        <v>7</v>
      </c>
      <c r="M89">
        <v>95</v>
      </c>
      <c r="N89" t="str">
        <f t="shared" si="5"/>
        <v>3A56</v>
      </c>
    </row>
    <row r="90" spans="8:14" x14ac:dyDescent="0.25">
      <c r="H90" s="3">
        <v>2</v>
      </c>
      <c r="I90" s="3" t="s">
        <v>6</v>
      </c>
      <c r="J90" s="3">
        <v>4</v>
      </c>
      <c r="K90" s="3">
        <v>8</v>
      </c>
      <c r="M90">
        <v>96</v>
      </c>
      <c r="N90" t="str">
        <f t="shared" si="5"/>
        <v>3A57</v>
      </c>
    </row>
    <row r="91" spans="8:14" x14ac:dyDescent="0.25">
      <c r="H91" s="3">
        <v>2</v>
      </c>
      <c r="I91" s="3" t="s">
        <v>6</v>
      </c>
      <c r="J91" s="3">
        <v>4</v>
      </c>
      <c r="K91" s="3">
        <v>9</v>
      </c>
      <c r="M91">
        <v>97</v>
      </c>
      <c r="N91" t="str">
        <f t="shared" si="5"/>
        <v>3A58</v>
      </c>
    </row>
    <row r="92" spans="8:14" x14ac:dyDescent="0.25">
      <c r="H92" s="3">
        <v>2</v>
      </c>
      <c r="I92" s="3" t="s">
        <v>6</v>
      </c>
      <c r="J92" s="3">
        <v>4</v>
      </c>
      <c r="K92" s="3">
        <v>1</v>
      </c>
      <c r="M92">
        <v>98</v>
      </c>
      <c r="N92" t="str">
        <f t="shared" si="5"/>
        <v>3A59</v>
      </c>
    </row>
    <row r="93" spans="8:14" x14ac:dyDescent="0.25">
      <c r="H93" s="3">
        <v>2</v>
      </c>
      <c r="I93" s="3" t="s">
        <v>6</v>
      </c>
      <c r="J93" s="3">
        <v>4</v>
      </c>
      <c r="K93" s="3">
        <v>2</v>
      </c>
      <c r="M93">
        <v>99</v>
      </c>
      <c r="N93" t="str">
        <f t="shared" si="5"/>
        <v>3A61</v>
      </c>
    </row>
    <row r="94" spans="8:14" x14ac:dyDescent="0.25">
      <c r="H94" s="3">
        <v>2</v>
      </c>
      <c r="I94" s="3" t="s">
        <v>6</v>
      </c>
      <c r="J94" s="3">
        <v>4</v>
      </c>
      <c r="K94" s="3">
        <v>3</v>
      </c>
      <c r="M94">
        <v>100</v>
      </c>
      <c r="N94" t="str">
        <f t="shared" si="5"/>
        <v>3A62</v>
      </c>
    </row>
    <row r="95" spans="8:14" x14ac:dyDescent="0.25">
      <c r="H95" s="3">
        <v>3</v>
      </c>
      <c r="I95" s="3" t="s">
        <v>6</v>
      </c>
      <c r="J95" s="3">
        <v>5</v>
      </c>
      <c r="K95" s="3">
        <v>4</v>
      </c>
      <c r="M95">
        <v>101</v>
      </c>
      <c r="N95" t="str">
        <f t="shared" si="5"/>
        <v>3A63</v>
      </c>
    </row>
    <row r="96" spans="8:14" x14ac:dyDescent="0.25">
      <c r="H96" s="3">
        <v>3</v>
      </c>
      <c r="I96" s="3" t="s">
        <v>6</v>
      </c>
      <c r="J96" s="3">
        <v>5</v>
      </c>
      <c r="K96" s="3">
        <v>5</v>
      </c>
      <c r="M96">
        <v>102</v>
      </c>
      <c r="N96" t="str">
        <f t="shared" si="5"/>
        <v>3A64</v>
      </c>
    </row>
    <row r="97" spans="8:14" x14ac:dyDescent="0.25">
      <c r="H97" s="3">
        <v>3</v>
      </c>
      <c r="I97" s="3" t="s">
        <v>6</v>
      </c>
      <c r="J97" s="3">
        <v>5</v>
      </c>
      <c r="K97" s="3">
        <v>6</v>
      </c>
      <c r="M97">
        <v>103</v>
      </c>
      <c r="N97" t="str">
        <f t="shared" si="5"/>
        <v>3A65</v>
      </c>
    </row>
    <row r="98" spans="8:14" x14ac:dyDescent="0.25">
      <c r="H98" s="3">
        <v>3</v>
      </c>
      <c r="I98" s="3" t="s">
        <v>6</v>
      </c>
      <c r="J98" s="3">
        <v>5</v>
      </c>
      <c r="K98" s="3">
        <v>7</v>
      </c>
      <c r="M98">
        <v>104</v>
      </c>
      <c r="N98" t="str">
        <f t="shared" si="5"/>
        <v>3A66</v>
      </c>
    </row>
    <row r="99" spans="8:14" x14ac:dyDescent="0.25">
      <c r="H99" s="3">
        <v>3</v>
      </c>
      <c r="I99" s="3" t="s">
        <v>6</v>
      </c>
      <c r="J99" s="3">
        <v>5</v>
      </c>
      <c r="K99" s="3">
        <v>8</v>
      </c>
      <c r="M99">
        <v>105</v>
      </c>
      <c r="N99" t="str">
        <f t="shared" si="5"/>
        <v>3A67</v>
      </c>
    </row>
    <row r="100" spans="8:14" x14ac:dyDescent="0.25">
      <c r="H100" s="3">
        <v>3</v>
      </c>
      <c r="I100" s="3" t="s">
        <v>6</v>
      </c>
      <c r="J100" s="3">
        <v>5</v>
      </c>
      <c r="K100" s="3">
        <v>9</v>
      </c>
      <c r="M100">
        <v>106</v>
      </c>
      <c r="N100" t="str">
        <f t="shared" si="5"/>
        <v>3A68</v>
      </c>
    </row>
    <row r="101" spans="8:14" x14ac:dyDescent="0.25">
      <c r="H101" s="3">
        <v>3</v>
      </c>
      <c r="I101" s="3" t="s">
        <v>6</v>
      </c>
      <c r="J101" s="3">
        <v>6</v>
      </c>
      <c r="K101" s="3">
        <v>1</v>
      </c>
      <c r="M101">
        <v>107</v>
      </c>
      <c r="N101" t="str">
        <f t="shared" si="5"/>
        <v>3A69</v>
      </c>
    </row>
    <row r="102" spans="8:14" x14ac:dyDescent="0.25">
      <c r="H102" s="3">
        <v>3</v>
      </c>
      <c r="I102" s="3" t="s">
        <v>6</v>
      </c>
      <c r="J102" s="3">
        <v>6</v>
      </c>
      <c r="K102" s="3">
        <v>2</v>
      </c>
      <c r="M102">
        <v>108</v>
      </c>
      <c r="N102" s="50" t="str">
        <f t="shared" si="5"/>
        <v>Filosofía</v>
      </c>
    </row>
    <row r="103" spans="8:14" x14ac:dyDescent="0.25">
      <c r="H103" s="3">
        <v>3</v>
      </c>
      <c r="I103" s="3" t="s">
        <v>6</v>
      </c>
      <c r="J103" s="3">
        <v>6</v>
      </c>
      <c r="K103" s="3">
        <v>3</v>
      </c>
      <c r="N103" t="str">
        <f t="shared" si="5"/>
        <v>1F11</v>
      </c>
    </row>
    <row r="104" spans="8:14" x14ac:dyDescent="0.25">
      <c r="H104" s="3">
        <v>3</v>
      </c>
      <c r="I104" s="3" t="s">
        <v>6</v>
      </c>
      <c r="J104" s="3">
        <v>6</v>
      </c>
      <c r="K104" s="3">
        <v>4</v>
      </c>
      <c r="M104">
        <v>109</v>
      </c>
      <c r="N104" t="str">
        <f t="shared" si="5"/>
        <v>1F12</v>
      </c>
    </row>
    <row r="105" spans="8:14" x14ac:dyDescent="0.25">
      <c r="H105" s="3">
        <v>3</v>
      </c>
      <c r="I105" s="3" t="s">
        <v>6</v>
      </c>
      <c r="J105" s="3">
        <v>6</v>
      </c>
      <c r="K105" s="3">
        <v>5</v>
      </c>
      <c r="M105">
        <v>110</v>
      </c>
      <c r="N105" t="str">
        <f t="shared" si="5"/>
        <v>1F13</v>
      </c>
    </row>
    <row r="106" spans="8:14" x14ac:dyDescent="0.25">
      <c r="H106" s="3">
        <v>3</v>
      </c>
      <c r="I106" s="3" t="s">
        <v>6</v>
      </c>
      <c r="J106" s="3">
        <v>6</v>
      </c>
      <c r="K106" s="3">
        <v>6</v>
      </c>
      <c r="M106">
        <v>111</v>
      </c>
      <c r="N106" t="str">
        <f t="shared" si="5"/>
        <v>1F14</v>
      </c>
    </row>
    <row r="107" spans="8:14" x14ac:dyDescent="0.25">
      <c r="H107" s="3">
        <v>3</v>
      </c>
      <c r="I107" s="3" t="s">
        <v>6</v>
      </c>
      <c r="J107" s="3">
        <v>6</v>
      </c>
      <c r="K107" s="3">
        <v>7</v>
      </c>
      <c r="M107">
        <v>112</v>
      </c>
      <c r="N107" t="str">
        <f t="shared" si="5"/>
        <v>1F15</v>
      </c>
    </row>
    <row r="108" spans="8:14" x14ac:dyDescent="0.25">
      <c r="H108" s="3">
        <v>3</v>
      </c>
      <c r="I108" s="3" t="s">
        <v>6</v>
      </c>
      <c r="J108" s="3">
        <v>6</v>
      </c>
      <c r="K108" s="3">
        <v>8</v>
      </c>
      <c r="M108">
        <v>113</v>
      </c>
      <c r="N108" t="str">
        <f t="shared" si="5"/>
        <v>1F16</v>
      </c>
    </row>
    <row r="109" spans="8:14" x14ac:dyDescent="0.25">
      <c r="H109" s="3">
        <v>3</v>
      </c>
      <c r="I109" s="3" t="s">
        <v>6</v>
      </c>
      <c r="J109" s="3">
        <v>6</v>
      </c>
      <c r="K109" s="3">
        <v>9</v>
      </c>
      <c r="M109">
        <v>114</v>
      </c>
      <c r="N109" t="str">
        <f t="shared" si="5"/>
        <v>1F17</v>
      </c>
    </row>
    <row r="110" spans="8:14" x14ac:dyDescent="0.25">
      <c r="H110" s="233" t="s">
        <v>9</v>
      </c>
      <c r="I110" s="233"/>
      <c r="J110" s="233"/>
      <c r="K110" s="233"/>
      <c r="M110">
        <v>115</v>
      </c>
      <c r="N110" t="str">
        <f t="shared" si="5"/>
        <v>1F18</v>
      </c>
    </row>
    <row r="111" spans="8:14" x14ac:dyDescent="0.25">
      <c r="H111" s="3">
        <v>1</v>
      </c>
      <c r="I111" s="3" t="s">
        <v>8</v>
      </c>
      <c r="J111" s="3">
        <v>1</v>
      </c>
      <c r="K111" s="3">
        <v>1</v>
      </c>
      <c r="M111">
        <v>116</v>
      </c>
      <c r="N111" t="str">
        <f t="shared" si="5"/>
        <v>1F19</v>
      </c>
    </row>
    <row r="112" spans="8:14" x14ac:dyDescent="0.25">
      <c r="H112" s="3">
        <v>1</v>
      </c>
      <c r="I112" s="3" t="s">
        <v>8</v>
      </c>
      <c r="J112" s="3">
        <v>1</v>
      </c>
      <c r="K112" s="3">
        <v>2</v>
      </c>
      <c r="M112">
        <v>117</v>
      </c>
      <c r="N112" t="str">
        <f t="shared" si="5"/>
        <v>1F21</v>
      </c>
    </row>
    <row r="113" spans="8:14" x14ac:dyDescent="0.25">
      <c r="H113" s="3">
        <v>1</v>
      </c>
      <c r="I113" s="3" t="s">
        <v>8</v>
      </c>
      <c r="J113" s="3">
        <v>1</v>
      </c>
      <c r="K113" s="3">
        <v>3</v>
      </c>
      <c r="M113">
        <v>118</v>
      </c>
      <c r="N113" t="str">
        <f t="shared" si="5"/>
        <v>1F22</v>
      </c>
    </row>
    <row r="114" spans="8:14" x14ac:dyDescent="0.25">
      <c r="H114" s="3">
        <v>1</v>
      </c>
      <c r="I114" s="3" t="s">
        <v>8</v>
      </c>
      <c r="J114" s="3">
        <v>1</v>
      </c>
      <c r="K114" s="3">
        <v>4</v>
      </c>
      <c r="M114">
        <v>119</v>
      </c>
      <c r="N114" t="str">
        <f t="shared" si="5"/>
        <v>1F23</v>
      </c>
    </row>
    <row r="115" spans="8:14" x14ac:dyDescent="0.25">
      <c r="H115" s="3">
        <v>1</v>
      </c>
      <c r="I115" s="3" t="s">
        <v>8</v>
      </c>
      <c r="J115" s="3">
        <v>1</v>
      </c>
      <c r="K115" s="3">
        <v>5</v>
      </c>
      <c r="M115">
        <v>120</v>
      </c>
      <c r="N115" t="str">
        <f t="shared" si="5"/>
        <v>1F24</v>
      </c>
    </row>
    <row r="116" spans="8:14" x14ac:dyDescent="0.25">
      <c r="H116" s="3">
        <v>1</v>
      </c>
      <c r="I116" s="3" t="s">
        <v>8</v>
      </c>
      <c r="J116" s="3">
        <v>1</v>
      </c>
      <c r="K116" s="3">
        <v>6</v>
      </c>
      <c r="M116">
        <v>121</v>
      </c>
      <c r="N116" t="str">
        <f t="shared" si="5"/>
        <v>1F25</v>
      </c>
    </row>
    <row r="117" spans="8:14" x14ac:dyDescent="0.25">
      <c r="H117" s="3">
        <v>1</v>
      </c>
      <c r="I117" s="3" t="s">
        <v>8</v>
      </c>
      <c r="J117" s="3">
        <v>1</v>
      </c>
      <c r="K117" s="3">
        <v>7</v>
      </c>
      <c r="M117">
        <v>122</v>
      </c>
      <c r="N117" t="str">
        <f t="shared" si="5"/>
        <v>1F26</v>
      </c>
    </row>
    <row r="118" spans="8:14" x14ac:dyDescent="0.25">
      <c r="H118" s="3">
        <v>1</v>
      </c>
      <c r="I118" s="3" t="s">
        <v>8</v>
      </c>
      <c r="J118" s="3">
        <v>1</v>
      </c>
      <c r="K118" s="3">
        <v>8</v>
      </c>
      <c r="M118">
        <v>123</v>
      </c>
      <c r="N118" t="str">
        <f t="shared" si="5"/>
        <v>1F27</v>
      </c>
    </row>
    <row r="119" spans="8:14" x14ac:dyDescent="0.25">
      <c r="H119" s="3">
        <v>1</v>
      </c>
      <c r="I119" s="3" t="s">
        <v>8</v>
      </c>
      <c r="J119" s="3">
        <v>1</v>
      </c>
      <c r="K119" s="3">
        <v>9</v>
      </c>
      <c r="M119">
        <v>124</v>
      </c>
      <c r="N119" t="str">
        <f t="shared" si="5"/>
        <v>1F28</v>
      </c>
    </row>
    <row r="120" spans="8:14" x14ac:dyDescent="0.25">
      <c r="H120" s="3">
        <v>1</v>
      </c>
      <c r="I120" s="3" t="s">
        <v>8</v>
      </c>
      <c r="J120" s="3">
        <v>2</v>
      </c>
      <c r="K120" s="3">
        <v>1</v>
      </c>
      <c r="M120">
        <v>125</v>
      </c>
      <c r="N120" t="str">
        <f t="shared" si="5"/>
        <v>1F29</v>
      </c>
    </row>
    <row r="121" spans="8:14" x14ac:dyDescent="0.25">
      <c r="H121" s="3">
        <v>1</v>
      </c>
      <c r="I121" s="3" t="s">
        <v>8</v>
      </c>
      <c r="J121" s="3">
        <v>2</v>
      </c>
      <c r="K121" s="3">
        <v>2</v>
      </c>
      <c r="M121">
        <v>126</v>
      </c>
      <c r="N121" t="str">
        <f t="shared" si="5"/>
        <v>2F31</v>
      </c>
    </row>
    <row r="122" spans="8:14" x14ac:dyDescent="0.25">
      <c r="H122" s="3">
        <v>1</v>
      </c>
      <c r="I122" s="3" t="s">
        <v>8</v>
      </c>
      <c r="J122" s="3">
        <v>2</v>
      </c>
      <c r="K122" s="3">
        <v>3</v>
      </c>
      <c r="M122">
        <v>127</v>
      </c>
      <c r="N122" t="str">
        <f t="shared" ref="N122:N185" si="6">_xlfn.CONCAT(H130,I130,J130,K130)</f>
        <v>2F32</v>
      </c>
    </row>
    <row r="123" spans="8:14" x14ac:dyDescent="0.25">
      <c r="H123" s="3">
        <v>1</v>
      </c>
      <c r="I123" s="3" t="s">
        <v>8</v>
      </c>
      <c r="J123" s="3">
        <v>2</v>
      </c>
      <c r="K123" s="3">
        <v>4</v>
      </c>
      <c r="M123">
        <v>128</v>
      </c>
      <c r="N123" t="str">
        <f t="shared" si="6"/>
        <v>2F33</v>
      </c>
    </row>
    <row r="124" spans="8:14" x14ac:dyDescent="0.25">
      <c r="H124" s="3">
        <v>1</v>
      </c>
      <c r="I124" s="3" t="s">
        <v>8</v>
      </c>
      <c r="J124" s="3">
        <v>2</v>
      </c>
      <c r="K124" s="3">
        <v>5</v>
      </c>
      <c r="M124">
        <v>129</v>
      </c>
      <c r="N124" t="str">
        <f t="shared" si="6"/>
        <v>2F34</v>
      </c>
    </row>
    <row r="125" spans="8:14" x14ac:dyDescent="0.25">
      <c r="H125" s="3">
        <v>1</v>
      </c>
      <c r="I125" s="3" t="s">
        <v>8</v>
      </c>
      <c r="J125" s="3">
        <v>2</v>
      </c>
      <c r="K125" s="3">
        <v>6</v>
      </c>
      <c r="M125">
        <v>130</v>
      </c>
      <c r="N125" t="str">
        <f t="shared" si="6"/>
        <v>2F35</v>
      </c>
    </row>
    <row r="126" spans="8:14" x14ac:dyDescent="0.25">
      <c r="H126" s="3">
        <v>1</v>
      </c>
      <c r="I126" s="3" t="s">
        <v>8</v>
      </c>
      <c r="J126" s="3">
        <v>2</v>
      </c>
      <c r="K126" s="3">
        <v>7</v>
      </c>
      <c r="M126">
        <v>131</v>
      </c>
      <c r="N126" t="str">
        <f t="shared" si="6"/>
        <v>2F36</v>
      </c>
    </row>
    <row r="127" spans="8:14" x14ac:dyDescent="0.25">
      <c r="H127" s="3">
        <v>1</v>
      </c>
      <c r="I127" s="3" t="s">
        <v>8</v>
      </c>
      <c r="J127" s="3">
        <v>2</v>
      </c>
      <c r="K127" s="3">
        <v>8</v>
      </c>
      <c r="M127">
        <v>132</v>
      </c>
      <c r="N127" t="str">
        <f t="shared" si="6"/>
        <v>2F37</v>
      </c>
    </row>
    <row r="128" spans="8:14" x14ac:dyDescent="0.25">
      <c r="H128" s="3">
        <v>1</v>
      </c>
      <c r="I128" s="3" t="s">
        <v>8</v>
      </c>
      <c r="J128" s="3">
        <v>2</v>
      </c>
      <c r="K128" s="3">
        <v>9</v>
      </c>
      <c r="M128">
        <v>133</v>
      </c>
      <c r="N128" t="str">
        <f t="shared" si="6"/>
        <v>2F38</v>
      </c>
    </row>
    <row r="129" spans="8:14" x14ac:dyDescent="0.25">
      <c r="H129" s="3">
        <v>2</v>
      </c>
      <c r="I129" s="3" t="s">
        <v>8</v>
      </c>
      <c r="J129" s="3">
        <v>3</v>
      </c>
      <c r="K129" s="3">
        <v>1</v>
      </c>
      <c r="M129">
        <v>134</v>
      </c>
      <c r="N129" t="str">
        <f t="shared" si="6"/>
        <v>2F39</v>
      </c>
    </row>
    <row r="130" spans="8:14" x14ac:dyDescent="0.25">
      <c r="H130" s="3">
        <v>2</v>
      </c>
      <c r="I130" s="3" t="s">
        <v>8</v>
      </c>
      <c r="J130" s="3">
        <v>3</v>
      </c>
      <c r="K130" s="3">
        <v>2</v>
      </c>
      <c r="M130">
        <v>135</v>
      </c>
      <c r="N130" t="str">
        <f t="shared" si="6"/>
        <v>2F41</v>
      </c>
    </row>
    <row r="131" spans="8:14" x14ac:dyDescent="0.25">
      <c r="H131" s="3">
        <v>2</v>
      </c>
      <c r="I131" s="3" t="s">
        <v>8</v>
      </c>
      <c r="J131" s="3">
        <v>3</v>
      </c>
      <c r="K131" s="3">
        <v>3</v>
      </c>
      <c r="M131">
        <v>136</v>
      </c>
      <c r="N131" t="str">
        <f t="shared" si="6"/>
        <v>2F42</v>
      </c>
    </row>
    <row r="132" spans="8:14" x14ac:dyDescent="0.25">
      <c r="H132" s="3">
        <v>2</v>
      </c>
      <c r="I132" s="3" t="s">
        <v>8</v>
      </c>
      <c r="J132" s="3">
        <v>3</v>
      </c>
      <c r="K132" s="3">
        <v>4</v>
      </c>
      <c r="M132">
        <v>137</v>
      </c>
      <c r="N132" t="str">
        <f t="shared" si="6"/>
        <v>2F43</v>
      </c>
    </row>
    <row r="133" spans="8:14" x14ac:dyDescent="0.25">
      <c r="H133" s="3">
        <v>2</v>
      </c>
      <c r="I133" s="3" t="s">
        <v>8</v>
      </c>
      <c r="J133" s="3">
        <v>3</v>
      </c>
      <c r="K133" s="3">
        <v>5</v>
      </c>
      <c r="M133">
        <v>138</v>
      </c>
      <c r="N133" t="str">
        <f t="shared" si="6"/>
        <v>2F44</v>
      </c>
    </row>
    <row r="134" spans="8:14" x14ac:dyDescent="0.25">
      <c r="H134" s="3">
        <v>2</v>
      </c>
      <c r="I134" s="3" t="s">
        <v>8</v>
      </c>
      <c r="J134" s="3">
        <v>3</v>
      </c>
      <c r="K134" s="3">
        <v>6</v>
      </c>
      <c r="M134">
        <v>139</v>
      </c>
      <c r="N134" t="str">
        <f t="shared" si="6"/>
        <v>2F45</v>
      </c>
    </row>
    <row r="135" spans="8:14" x14ac:dyDescent="0.25">
      <c r="H135" s="3">
        <v>2</v>
      </c>
      <c r="I135" s="3" t="s">
        <v>8</v>
      </c>
      <c r="J135" s="3">
        <v>3</v>
      </c>
      <c r="K135" s="3">
        <v>7</v>
      </c>
      <c r="M135">
        <v>140</v>
      </c>
      <c r="N135" t="str">
        <f t="shared" si="6"/>
        <v>2F46</v>
      </c>
    </row>
    <row r="136" spans="8:14" x14ac:dyDescent="0.25">
      <c r="H136" s="3">
        <v>2</v>
      </c>
      <c r="I136" s="3" t="s">
        <v>8</v>
      </c>
      <c r="J136" s="3">
        <v>3</v>
      </c>
      <c r="K136" s="3">
        <v>8</v>
      </c>
      <c r="M136">
        <v>141</v>
      </c>
      <c r="N136" t="str">
        <f t="shared" si="6"/>
        <v>2F47</v>
      </c>
    </row>
    <row r="137" spans="8:14" x14ac:dyDescent="0.25">
      <c r="H137" s="3">
        <v>2</v>
      </c>
      <c r="I137" s="3" t="s">
        <v>8</v>
      </c>
      <c r="J137" s="3">
        <v>3</v>
      </c>
      <c r="K137" s="3">
        <v>9</v>
      </c>
      <c r="M137">
        <v>142</v>
      </c>
      <c r="N137" t="str">
        <f t="shared" si="6"/>
        <v>2F48</v>
      </c>
    </row>
    <row r="138" spans="8:14" x14ac:dyDescent="0.25">
      <c r="H138" s="3">
        <v>2</v>
      </c>
      <c r="I138" s="3" t="s">
        <v>8</v>
      </c>
      <c r="J138" s="3">
        <v>4</v>
      </c>
      <c r="K138" s="3">
        <v>1</v>
      </c>
      <c r="M138">
        <v>143</v>
      </c>
      <c r="N138" t="str">
        <f t="shared" si="6"/>
        <v>2F49</v>
      </c>
    </row>
    <row r="139" spans="8:14" x14ac:dyDescent="0.25">
      <c r="H139" s="3">
        <v>2</v>
      </c>
      <c r="I139" s="3" t="s">
        <v>8</v>
      </c>
      <c r="J139" s="3">
        <v>4</v>
      </c>
      <c r="K139" s="3">
        <v>2</v>
      </c>
      <c r="M139">
        <v>144</v>
      </c>
      <c r="N139" t="str">
        <f t="shared" si="6"/>
        <v>2F41</v>
      </c>
    </row>
    <row r="140" spans="8:14" x14ac:dyDescent="0.25">
      <c r="H140" s="3">
        <v>2</v>
      </c>
      <c r="I140" s="3" t="s">
        <v>8</v>
      </c>
      <c r="J140" s="3">
        <v>4</v>
      </c>
      <c r="K140" s="3">
        <v>3</v>
      </c>
      <c r="M140">
        <v>145</v>
      </c>
      <c r="N140" t="str">
        <f t="shared" si="6"/>
        <v>2F42</v>
      </c>
    </row>
    <row r="141" spans="8:14" x14ac:dyDescent="0.25">
      <c r="H141" s="3">
        <v>2</v>
      </c>
      <c r="I141" s="3" t="s">
        <v>8</v>
      </c>
      <c r="J141" s="3">
        <v>4</v>
      </c>
      <c r="K141" s="3">
        <v>4</v>
      </c>
      <c r="M141">
        <v>146</v>
      </c>
      <c r="N141" t="str">
        <f t="shared" si="6"/>
        <v>2F43</v>
      </c>
    </row>
    <row r="142" spans="8:14" x14ac:dyDescent="0.25">
      <c r="H142" s="3">
        <v>2</v>
      </c>
      <c r="I142" s="3" t="s">
        <v>8</v>
      </c>
      <c r="J142" s="3">
        <v>4</v>
      </c>
      <c r="K142" s="3">
        <v>5</v>
      </c>
      <c r="M142">
        <v>147</v>
      </c>
      <c r="N142" t="str">
        <f t="shared" si="6"/>
        <v>3F54</v>
      </c>
    </row>
    <row r="143" spans="8:14" x14ac:dyDescent="0.25">
      <c r="H143" s="3">
        <v>2</v>
      </c>
      <c r="I143" s="3" t="s">
        <v>8</v>
      </c>
      <c r="J143" s="3">
        <v>4</v>
      </c>
      <c r="K143" s="3">
        <v>6</v>
      </c>
      <c r="M143">
        <v>148</v>
      </c>
      <c r="N143" t="str">
        <f t="shared" si="6"/>
        <v>3F55</v>
      </c>
    </row>
    <row r="144" spans="8:14" x14ac:dyDescent="0.25">
      <c r="H144" s="3">
        <v>2</v>
      </c>
      <c r="I144" s="3" t="s">
        <v>8</v>
      </c>
      <c r="J144" s="3">
        <v>4</v>
      </c>
      <c r="K144" s="3">
        <v>7</v>
      </c>
      <c r="M144">
        <v>149</v>
      </c>
      <c r="N144" t="str">
        <f t="shared" si="6"/>
        <v>3F56</v>
      </c>
    </row>
    <row r="145" spans="8:14" x14ac:dyDescent="0.25">
      <c r="H145" s="3">
        <v>2</v>
      </c>
      <c r="I145" s="3" t="s">
        <v>8</v>
      </c>
      <c r="J145" s="3">
        <v>4</v>
      </c>
      <c r="K145" s="3">
        <v>8</v>
      </c>
      <c r="M145">
        <v>150</v>
      </c>
      <c r="N145" t="str">
        <f t="shared" si="6"/>
        <v>3F57</v>
      </c>
    </row>
    <row r="146" spans="8:14" x14ac:dyDescent="0.25">
      <c r="H146" s="3">
        <v>2</v>
      </c>
      <c r="I146" s="3" t="s">
        <v>8</v>
      </c>
      <c r="J146" s="3">
        <v>4</v>
      </c>
      <c r="K146" s="3">
        <v>9</v>
      </c>
      <c r="M146">
        <v>151</v>
      </c>
      <c r="N146" t="str">
        <f t="shared" si="6"/>
        <v>3F58</v>
      </c>
    </row>
    <row r="147" spans="8:14" x14ac:dyDescent="0.25">
      <c r="H147" s="3">
        <v>2</v>
      </c>
      <c r="I147" s="3" t="s">
        <v>8</v>
      </c>
      <c r="J147" s="3">
        <v>4</v>
      </c>
      <c r="K147" s="3">
        <v>1</v>
      </c>
      <c r="M147">
        <v>152</v>
      </c>
      <c r="N147" t="str">
        <f t="shared" si="6"/>
        <v>3F59</v>
      </c>
    </row>
    <row r="148" spans="8:14" x14ac:dyDescent="0.25">
      <c r="H148" s="3">
        <v>2</v>
      </c>
      <c r="I148" s="3" t="s">
        <v>8</v>
      </c>
      <c r="J148" s="3">
        <v>4</v>
      </c>
      <c r="K148" s="3">
        <v>2</v>
      </c>
      <c r="M148">
        <v>153</v>
      </c>
      <c r="N148" t="str">
        <f t="shared" si="6"/>
        <v>3F61</v>
      </c>
    </row>
    <row r="149" spans="8:14" x14ac:dyDescent="0.25">
      <c r="H149" s="3">
        <v>2</v>
      </c>
      <c r="I149" s="3" t="s">
        <v>8</v>
      </c>
      <c r="J149" s="3">
        <v>4</v>
      </c>
      <c r="K149" s="3">
        <v>3</v>
      </c>
      <c r="M149">
        <v>154</v>
      </c>
      <c r="N149" t="str">
        <f t="shared" si="6"/>
        <v>3F62</v>
      </c>
    </row>
    <row r="150" spans="8:14" x14ac:dyDescent="0.25">
      <c r="H150" s="3">
        <v>3</v>
      </c>
      <c r="I150" s="3" t="s">
        <v>8</v>
      </c>
      <c r="J150" s="3">
        <v>5</v>
      </c>
      <c r="K150" s="3">
        <v>4</v>
      </c>
      <c r="M150">
        <v>155</v>
      </c>
      <c r="N150" t="str">
        <f t="shared" si="6"/>
        <v>3F63</v>
      </c>
    </row>
    <row r="151" spans="8:14" x14ac:dyDescent="0.25">
      <c r="H151" s="3">
        <v>3</v>
      </c>
      <c r="I151" s="3" t="s">
        <v>8</v>
      </c>
      <c r="J151" s="3">
        <v>5</v>
      </c>
      <c r="K151" s="3">
        <v>5</v>
      </c>
      <c r="M151">
        <v>156</v>
      </c>
      <c r="N151" t="str">
        <f t="shared" si="6"/>
        <v>3F64</v>
      </c>
    </row>
    <row r="152" spans="8:14" x14ac:dyDescent="0.25">
      <c r="H152" s="3">
        <v>3</v>
      </c>
      <c r="I152" s="3" t="s">
        <v>8</v>
      </c>
      <c r="J152" s="3">
        <v>5</v>
      </c>
      <c r="K152" s="3">
        <v>6</v>
      </c>
      <c r="M152">
        <v>157</v>
      </c>
      <c r="N152" t="str">
        <f t="shared" si="6"/>
        <v>3F65</v>
      </c>
    </row>
    <row r="153" spans="8:14" x14ac:dyDescent="0.25">
      <c r="H153" s="3">
        <v>3</v>
      </c>
      <c r="I153" s="3" t="s">
        <v>8</v>
      </c>
      <c r="J153" s="3">
        <v>5</v>
      </c>
      <c r="K153" s="3">
        <v>7</v>
      </c>
      <c r="M153">
        <v>158</v>
      </c>
      <c r="N153" t="str">
        <f t="shared" si="6"/>
        <v>3F66</v>
      </c>
    </row>
    <row r="154" spans="8:14" x14ac:dyDescent="0.25">
      <c r="H154" s="3">
        <v>3</v>
      </c>
      <c r="I154" s="3" t="s">
        <v>8</v>
      </c>
      <c r="J154" s="3">
        <v>5</v>
      </c>
      <c r="K154" s="3">
        <v>8</v>
      </c>
      <c r="M154">
        <v>159</v>
      </c>
      <c r="N154" t="str">
        <f t="shared" si="6"/>
        <v>3F67</v>
      </c>
    </row>
    <row r="155" spans="8:14" x14ac:dyDescent="0.25">
      <c r="H155" s="3">
        <v>3</v>
      </c>
      <c r="I155" s="3" t="s">
        <v>8</v>
      </c>
      <c r="J155" s="3">
        <v>5</v>
      </c>
      <c r="K155" s="3">
        <v>9</v>
      </c>
      <c r="M155">
        <v>160</v>
      </c>
      <c r="N155" t="str">
        <f t="shared" si="6"/>
        <v>3F68</v>
      </c>
    </row>
    <row r="156" spans="8:14" x14ac:dyDescent="0.25">
      <c r="H156" s="3">
        <v>3</v>
      </c>
      <c r="I156" s="3" t="s">
        <v>8</v>
      </c>
      <c r="J156" s="3">
        <v>6</v>
      </c>
      <c r="K156" s="3">
        <v>1</v>
      </c>
      <c r="M156">
        <v>161</v>
      </c>
      <c r="N156" t="str">
        <f t="shared" si="6"/>
        <v>3F69</v>
      </c>
    </row>
    <row r="157" spans="8:14" x14ac:dyDescent="0.25">
      <c r="H157" s="3">
        <v>3</v>
      </c>
      <c r="I157" s="3" t="s">
        <v>8</v>
      </c>
      <c r="J157" s="3">
        <v>6</v>
      </c>
      <c r="K157" s="3">
        <v>2</v>
      </c>
      <c r="M157">
        <v>162</v>
      </c>
      <c r="N157" s="50" t="str">
        <f t="shared" si="6"/>
        <v>Ingeniería Electrica</v>
      </c>
    </row>
    <row r="158" spans="8:14" x14ac:dyDescent="0.25">
      <c r="H158" s="3">
        <v>3</v>
      </c>
      <c r="I158" s="3" t="s">
        <v>8</v>
      </c>
      <c r="J158" s="3">
        <v>6</v>
      </c>
      <c r="K158" s="3">
        <v>3</v>
      </c>
      <c r="N158" t="str">
        <f t="shared" si="6"/>
        <v>1E11</v>
      </c>
    </row>
    <row r="159" spans="8:14" x14ac:dyDescent="0.25">
      <c r="H159" s="3">
        <v>3</v>
      </c>
      <c r="I159" s="3" t="s">
        <v>8</v>
      </c>
      <c r="J159" s="3">
        <v>6</v>
      </c>
      <c r="K159" s="3">
        <v>4</v>
      </c>
      <c r="M159">
        <v>163</v>
      </c>
      <c r="N159" t="str">
        <f t="shared" si="6"/>
        <v>1E12</v>
      </c>
    </row>
    <row r="160" spans="8:14" x14ac:dyDescent="0.25">
      <c r="H160" s="3">
        <v>3</v>
      </c>
      <c r="I160" s="3" t="s">
        <v>8</v>
      </c>
      <c r="J160" s="3">
        <v>6</v>
      </c>
      <c r="K160" s="3">
        <v>5</v>
      </c>
      <c r="M160">
        <v>164</v>
      </c>
      <c r="N160" t="str">
        <f t="shared" si="6"/>
        <v>1E13</v>
      </c>
    </row>
    <row r="161" spans="8:14" x14ac:dyDescent="0.25">
      <c r="H161" s="3">
        <v>3</v>
      </c>
      <c r="I161" s="3" t="s">
        <v>8</v>
      </c>
      <c r="J161" s="3">
        <v>6</v>
      </c>
      <c r="K161" s="3">
        <v>6</v>
      </c>
      <c r="M161">
        <v>165</v>
      </c>
      <c r="N161" t="str">
        <f t="shared" si="6"/>
        <v>1E14</v>
      </c>
    </row>
    <row r="162" spans="8:14" x14ac:dyDescent="0.25">
      <c r="H162" s="3">
        <v>3</v>
      </c>
      <c r="I162" s="3" t="s">
        <v>8</v>
      </c>
      <c r="J162" s="3">
        <v>6</v>
      </c>
      <c r="K162" s="3">
        <v>7</v>
      </c>
      <c r="M162">
        <v>166</v>
      </c>
      <c r="N162" t="str">
        <f t="shared" si="6"/>
        <v>1E15</v>
      </c>
    </row>
    <row r="163" spans="8:14" x14ac:dyDescent="0.25">
      <c r="H163" s="3">
        <v>3</v>
      </c>
      <c r="I163" s="3" t="s">
        <v>8</v>
      </c>
      <c r="J163" s="3">
        <v>6</v>
      </c>
      <c r="K163" s="3">
        <v>8</v>
      </c>
      <c r="M163">
        <v>167</v>
      </c>
      <c r="N163" t="str">
        <f t="shared" si="6"/>
        <v>1E16</v>
      </c>
    </row>
    <row r="164" spans="8:14" x14ac:dyDescent="0.25">
      <c r="H164" s="3">
        <v>3</v>
      </c>
      <c r="I164" s="3" t="s">
        <v>8</v>
      </c>
      <c r="J164" s="3">
        <v>6</v>
      </c>
      <c r="K164" s="3">
        <v>9</v>
      </c>
      <c r="M164">
        <v>168</v>
      </c>
      <c r="N164" t="str">
        <f t="shared" si="6"/>
        <v>1E17</v>
      </c>
    </row>
    <row r="165" spans="8:14" x14ac:dyDescent="0.25">
      <c r="H165" s="233" t="s">
        <v>180</v>
      </c>
      <c r="I165" s="233"/>
      <c r="J165" s="233"/>
      <c r="K165" s="233"/>
      <c r="M165">
        <v>169</v>
      </c>
      <c r="N165" t="str">
        <f t="shared" si="6"/>
        <v>1E18</v>
      </c>
    </row>
    <row r="166" spans="8:14" x14ac:dyDescent="0.25">
      <c r="H166" s="3">
        <v>1</v>
      </c>
      <c r="I166" s="3" t="s">
        <v>10</v>
      </c>
      <c r="J166" s="3">
        <v>1</v>
      </c>
      <c r="K166" s="3">
        <v>1</v>
      </c>
      <c r="M166">
        <v>170</v>
      </c>
      <c r="N166" t="str">
        <f t="shared" si="6"/>
        <v>1E19</v>
      </c>
    </row>
    <row r="167" spans="8:14" x14ac:dyDescent="0.25">
      <c r="H167" s="3">
        <v>1</v>
      </c>
      <c r="I167" s="3" t="s">
        <v>10</v>
      </c>
      <c r="J167" s="3">
        <v>1</v>
      </c>
      <c r="K167" s="3">
        <v>2</v>
      </c>
      <c r="M167">
        <v>171</v>
      </c>
      <c r="N167" t="str">
        <f t="shared" si="6"/>
        <v>1E21</v>
      </c>
    </row>
    <row r="168" spans="8:14" x14ac:dyDescent="0.25">
      <c r="H168" s="3">
        <v>1</v>
      </c>
      <c r="I168" s="3" t="s">
        <v>10</v>
      </c>
      <c r="J168" s="3">
        <v>1</v>
      </c>
      <c r="K168" s="3">
        <v>3</v>
      </c>
      <c r="M168">
        <v>172</v>
      </c>
      <c r="N168" t="str">
        <f t="shared" si="6"/>
        <v>1E22</v>
      </c>
    </row>
    <row r="169" spans="8:14" x14ac:dyDescent="0.25">
      <c r="H169" s="3">
        <v>1</v>
      </c>
      <c r="I169" s="3" t="s">
        <v>10</v>
      </c>
      <c r="J169" s="3">
        <v>1</v>
      </c>
      <c r="K169" s="3">
        <v>4</v>
      </c>
      <c r="M169">
        <v>173</v>
      </c>
      <c r="N169" t="str">
        <f t="shared" si="6"/>
        <v>1E23</v>
      </c>
    </row>
    <row r="170" spans="8:14" x14ac:dyDescent="0.25">
      <c r="H170" s="3">
        <v>1</v>
      </c>
      <c r="I170" s="3" t="s">
        <v>10</v>
      </c>
      <c r="J170" s="3">
        <v>1</v>
      </c>
      <c r="K170" s="3">
        <v>5</v>
      </c>
      <c r="M170">
        <v>174</v>
      </c>
      <c r="N170" t="str">
        <f t="shared" si="6"/>
        <v>1E24</v>
      </c>
    </row>
    <row r="171" spans="8:14" x14ac:dyDescent="0.25">
      <c r="H171" s="3">
        <v>1</v>
      </c>
      <c r="I171" s="3" t="s">
        <v>10</v>
      </c>
      <c r="J171" s="3">
        <v>1</v>
      </c>
      <c r="K171" s="3">
        <v>6</v>
      </c>
      <c r="M171">
        <v>175</v>
      </c>
      <c r="N171" t="str">
        <f t="shared" si="6"/>
        <v>1E25</v>
      </c>
    </row>
    <row r="172" spans="8:14" x14ac:dyDescent="0.25">
      <c r="H172" s="3">
        <v>1</v>
      </c>
      <c r="I172" s="3" t="s">
        <v>10</v>
      </c>
      <c r="J172" s="3">
        <v>1</v>
      </c>
      <c r="K172" s="3">
        <v>7</v>
      </c>
      <c r="M172">
        <v>176</v>
      </c>
      <c r="N172" t="str">
        <f t="shared" si="6"/>
        <v>1E26</v>
      </c>
    </row>
    <row r="173" spans="8:14" x14ac:dyDescent="0.25">
      <c r="H173" s="3">
        <v>1</v>
      </c>
      <c r="I173" s="3" t="s">
        <v>10</v>
      </c>
      <c r="J173" s="3">
        <v>1</v>
      </c>
      <c r="K173" s="3">
        <v>8</v>
      </c>
      <c r="M173">
        <v>177</v>
      </c>
      <c r="N173" t="str">
        <f t="shared" si="6"/>
        <v>1E27</v>
      </c>
    </row>
    <row r="174" spans="8:14" x14ac:dyDescent="0.25">
      <c r="H174" s="3">
        <v>1</v>
      </c>
      <c r="I174" s="3" t="s">
        <v>10</v>
      </c>
      <c r="J174" s="3">
        <v>1</v>
      </c>
      <c r="K174" s="3">
        <v>9</v>
      </c>
      <c r="M174">
        <v>178</v>
      </c>
      <c r="N174" t="str">
        <f t="shared" si="6"/>
        <v>1E28</v>
      </c>
    </row>
    <row r="175" spans="8:14" x14ac:dyDescent="0.25">
      <c r="H175" s="3">
        <v>1</v>
      </c>
      <c r="I175" s="3" t="s">
        <v>10</v>
      </c>
      <c r="J175" s="3">
        <v>2</v>
      </c>
      <c r="K175" s="3">
        <v>1</v>
      </c>
      <c r="M175">
        <v>179</v>
      </c>
      <c r="N175" t="str">
        <f t="shared" si="6"/>
        <v>1E29</v>
      </c>
    </row>
    <row r="176" spans="8:14" x14ac:dyDescent="0.25">
      <c r="H176" s="3">
        <v>1</v>
      </c>
      <c r="I176" s="3" t="s">
        <v>10</v>
      </c>
      <c r="J176" s="3">
        <v>2</v>
      </c>
      <c r="K176" s="3">
        <v>2</v>
      </c>
      <c r="M176">
        <v>180</v>
      </c>
      <c r="N176" t="str">
        <f t="shared" si="6"/>
        <v>2E31</v>
      </c>
    </row>
    <row r="177" spans="8:14" x14ac:dyDescent="0.25">
      <c r="H177" s="3">
        <v>1</v>
      </c>
      <c r="I177" s="3" t="s">
        <v>10</v>
      </c>
      <c r="J177" s="3">
        <v>2</v>
      </c>
      <c r="K177" s="3">
        <v>3</v>
      </c>
      <c r="M177">
        <v>181</v>
      </c>
      <c r="N177" t="str">
        <f t="shared" si="6"/>
        <v>2E32</v>
      </c>
    </row>
    <row r="178" spans="8:14" x14ac:dyDescent="0.25">
      <c r="H178" s="3">
        <v>1</v>
      </c>
      <c r="I178" s="3" t="s">
        <v>10</v>
      </c>
      <c r="J178" s="3">
        <v>2</v>
      </c>
      <c r="K178" s="3">
        <v>4</v>
      </c>
      <c r="M178">
        <v>182</v>
      </c>
      <c r="N178" t="str">
        <f t="shared" si="6"/>
        <v>2E33</v>
      </c>
    </row>
    <row r="179" spans="8:14" x14ac:dyDescent="0.25">
      <c r="H179" s="3">
        <v>1</v>
      </c>
      <c r="I179" s="3" t="s">
        <v>10</v>
      </c>
      <c r="J179" s="3">
        <v>2</v>
      </c>
      <c r="K179" s="3">
        <v>5</v>
      </c>
      <c r="M179">
        <v>183</v>
      </c>
      <c r="N179" t="str">
        <f t="shared" si="6"/>
        <v>2E34</v>
      </c>
    </row>
    <row r="180" spans="8:14" x14ac:dyDescent="0.25">
      <c r="H180" s="3">
        <v>1</v>
      </c>
      <c r="I180" s="3" t="s">
        <v>10</v>
      </c>
      <c r="J180" s="3">
        <v>2</v>
      </c>
      <c r="K180" s="3">
        <v>6</v>
      </c>
      <c r="M180">
        <v>184</v>
      </c>
      <c r="N180" t="str">
        <f t="shared" si="6"/>
        <v>2E35</v>
      </c>
    </row>
    <row r="181" spans="8:14" x14ac:dyDescent="0.25">
      <c r="H181" s="3">
        <v>1</v>
      </c>
      <c r="I181" s="3" t="s">
        <v>10</v>
      </c>
      <c r="J181" s="3">
        <v>2</v>
      </c>
      <c r="K181" s="3">
        <v>7</v>
      </c>
      <c r="M181">
        <v>185</v>
      </c>
      <c r="N181" t="str">
        <f t="shared" si="6"/>
        <v>2E36</v>
      </c>
    </row>
    <row r="182" spans="8:14" x14ac:dyDescent="0.25">
      <c r="H182" s="3">
        <v>1</v>
      </c>
      <c r="I182" s="3" t="s">
        <v>10</v>
      </c>
      <c r="J182" s="3">
        <v>2</v>
      </c>
      <c r="K182" s="3">
        <v>8</v>
      </c>
      <c r="M182">
        <v>186</v>
      </c>
      <c r="N182" t="str">
        <f t="shared" si="6"/>
        <v>2E37</v>
      </c>
    </row>
    <row r="183" spans="8:14" x14ac:dyDescent="0.25">
      <c r="H183" s="3">
        <v>1</v>
      </c>
      <c r="I183" s="3" t="s">
        <v>10</v>
      </c>
      <c r="J183" s="3">
        <v>2</v>
      </c>
      <c r="K183" s="3">
        <v>9</v>
      </c>
      <c r="M183">
        <v>187</v>
      </c>
      <c r="N183" t="str">
        <f t="shared" si="6"/>
        <v>2E38</v>
      </c>
    </row>
    <row r="184" spans="8:14" x14ac:dyDescent="0.25">
      <c r="H184" s="3">
        <v>2</v>
      </c>
      <c r="I184" s="3" t="s">
        <v>10</v>
      </c>
      <c r="J184" s="3">
        <v>3</v>
      </c>
      <c r="K184" s="3">
        <v>1</v>
      </c>
      <c r="M184">
        <v>188</v>
      </c>
      <c r="N184" t="str">
        <f t="shared" si="6"/>
        <v>2E39</v>
      </c>
    </row>
    <row r="185" spans="8:14" x14ac:dyDescent="0.25">
      <c r="H185" s="3">
        <v>2</v>
      </c>
      <c r="I185" s="3" t="s">
        <v>10</v>
      </c>
      <c r="J185" s="3">
        <v>3</v>
      </c>
      <c r="K185" s="3">
        <v>2</v>
      </c>
      <c r="M185">
        <v>189</v>
      </c>
      <c r="N185" t="str">
        <f t="shared" si="6"/>
        <v>2E41</v>
      </c>
    </row>
    <row r="186" spans="8:14" x14ac:dyDescent="0.25">
      <c r="H186" s="3">
        <v>2</v>
      </c>
      <c r="I186" s="3" t="s">
        <v>10</v>
      </c>
      <c r="J186" s="3">
        <v>3</v>
      </c>
      <c r="K186" s="3">
        <v>3</v>
      </c>
      <c r="M186">
        <v>190</v>
      </c>
      <c r="N186" t="str">
        <f t="shared" ref="N186:N211" si="7">_xlfn.CONCAT(H194,I194,J194,K194)</f>
        <v>2E42</v>
      </c>
    </row>
    <row r="187" spans="8:14" x14ac:dyDescent="0.25">
      <c r="H187" s="3">
        <v>2</v>
      </c>
      <c r="I187" s="3" t="s">
        <v>10</v>
      </c>
      <c r="J187" s="3">
        <v>3</v>
      </c>
      <c r="K187" s="3">
        <v>4</v>
      </c>
      <c r="M187">
        <v>191</v>
      </c>
      <c r="N187" t="str">
        <f t="shared" si="7"/>
        <v>2E43</v>
      </c>
    </row>
    <row r="188" spans="8:14" x14ac:dyDescent="0.25">
      <c r="H188" s="3">
        <v>2</v>
      </c>
      <c r="I188" s="3" t="s">
        <v>10</v>
      </c>
      <c r="J188" s="3">
        <v>3</v>
      </c>
      <c r="K188" s="3">
        <v>5</v>
      </c>
      <c r="M188">
        <v>192</v>
      </c>
      <c r="N188" t="str">
        <f t="shared" si="7"/>
        <v>2E44</v>
      </c>
    </row>
    <row r="189" spans="8:14" x14ac:dyDescent="0.25">
      <c r="H189" s="3">
        <v>2</v>
      </c>
      <c r="I189" s="3" t="s">
        <v>10</v>
      </c>
      <c r="J189" s="3">
        <v>3</v>
      </c>
      <c r="K189" s="3">
        <v>6</v>
      </c>
      <c r="M189">
        <v>193</v>
      </c>
      <c r="N189" t="str">
        <f t="shared" si="7"/>
        <v>2E45</v>
      </c>
    </row>
    <row r="190" spans="8:14" x14ac:dyDescent="0.25">
      <c r="H190" s="3">
        <v>2</v>
      </c>
      <c r="I190" s="3" t="s">
        <v>10</v>
      </c>
      <c r="J190" s="3">
        <v>3</v>
      </c>
      <c r="K190" s="3">
        <v>7</v>
      </c>
      <c r="M190">
        <v>194</v>
      </c>
      <c r="N190" t="str">
        <f t="shared" si="7"/>
        <v>2E46</v>
      </c>
    </row>
    <row r="191" spans="8:14" x14ac:dyDescent="0.25">
      <c r="H191" s="3">
        <v>2</v>
      </c>
      <c r="I191" s="3" t="s">
        <v>10</v>
      </c>
      <c r="J191" s="3">
        <v>3</v>
      </c>
      <c r="K191" s="3">
        <v>8</v>
      </c>
      <c r="M191">
        <v>195</v>
      </c>
      <c r="N191" t="str">
        <f t="shared" si="7"/>
        <v>2E47</v>
      </c>
    </row>
    <row r="192" spans="8:14" x14ac:dyDescent="0.25">
      <c r="H192" s="3">
        <v>2</v>
      </c>
      <c r="I192" s="3" t="s">
        <v>10</v>
      </c>
      <c r="J192" s="3">
        <v>3</v>
      </c>
      <c r="K192" s="3">
        <v>9</v>
      </c>
      <c r="M192">
        <v>196</v>
      </c>
      <c r="N192" t="str">
        <f t="shared" si="7"/>
        <v>2E48</v>
      </c>
    </row>
    <row r="193" spans="8:14" x14ac:dyDescent="0.25">
      <c r="H193" s="3">
        <v>2</v>
      </c>
      <c r="I193" s="3" t="s">
        <v>10</v>
      </c>
      <c r="J193" s="3">
        <v>4</v>
      </c>
      <c r="K193" s="3">
        <v>1</v>
      </c>
      <c r="M193">
        <v>197</v>
      </c>
      <c r="N193" t="str">
        <f t="shared" si="7"/>
        <v>2E49</v>
      </c>
    </row>
    <row r="194" spans="8:14" x14ac:dyDescent="0.25">
      <c r="H194" s="3">
        <v>2</v>
      </c>
      <c r="I194" s="3" t="s">
        <v>10</v>
      </c>
      <c r="J194" s="3">
        <v>4</v>
      </c>
      <c r="K194" s="3">
        <v>2</v>
      </c>
      <c r="M194">
        <v>198</v>
      </c>
      <c r="N194" t="str">
        <f t="shared" si="7"/>
        <v>2E41</v>
      </c>
    </row>
    <row r="195" spans="8:14" x14ac:dyDescent="0.25">
      <c r="H195" s="3">
        <v>2</v>
      </c>
      <c r="I195" s="3" t="s">
        <v>10</v>
      </c>
      <c r="J195" s="3">
        <v>4</v>
      </c>
      <c r="K195" s="3">
        <v>3</v>
      </c>
      <c r="M195">
        <v>199</v>
      </c>
      <c r="N195" t="str">
        <f t="shared" si="7"/>
        <v>2E42</v>
      </c>
    </row>
    <row r="196" spans="8:14" x14ac:dyDescent="0.25">
      <c r="H196" s="3">
        <v>2</v>
      </c>
      <c r="I196" s="3" t="s">
        <v>10</v>
      </c>
      <c r="J196" s="3">
        <v>4</v>
      </c>
      <c r="K196" s="3">
        <v>4</v>
      </c>
      <c r="M196">
        <v>200</v>
      </c>
      <c r="N196" t="str">
        <f t="shared" si="7"/>
        <v>2E43</v>
      </c>
    </row>
    <row r="197" spans="8:14" x14ac:dyDescent="0.25">
      <c r="H197" s="3">
        <v>2</v>
      </c>
      <c r="I197" s="3" t="s">
        <v>10</v>
      </c>
      <c r="J197" s="3">
        <v>4</v>
      </c>
      <c r="K197" s="3">
        <v>5</v>
      </c>
      <c r="M197">
        <v>201</v>
      </c>
      <c r="N197" t="str">
        <f t="shared" si="7"/>
        <v>3E54</v>
      </c>
    </row>
    <row r="198" spans="8:14" x14ac:dyDescent="0.25">
      <c r="H198" s="3">
        <v>2</v>
      </c>
      <c r="I198" s="3" t="s">
        <v>10</v>
      </c>
      <c r="J198" s="3">
        <v>4</v>
      </c>
      <c r="K198" s="3">
        <v>6</v>
      </c>
      <c r="M198">
        <v>202</v>
      </c>
      <c r="N198" t="str">
        <f t="shared" si="7"/>
        <v>3E55</v>
      </c>
    </row>
    <row r="199" spans="8:14" x14ac:dyDescent="0.25">
      <c r="H199" s="3">
        <v>2</v>
      </c>
      <c r="I199" s="3" t="s">
        <v>10</v>
      </c>
      <c r="J199" s="3">
        <v>4</v>
      </c>
      <c r="K199" s="3">
        <v>7</v>
      </c>
      <c r="M199">
        <v>203</v>
      </c>
      <c r="N199" t="str">
        <f t="shared" si="7"/>
        <v>3E56</v>
      </c>
    </row>
    <row r="200" spans="8:14" x14ac:dyDescent="0.25">
      <c r="H200" s="3">
        <v>2</v>
      </c>
      <c r="I200" s="3" t="s">
        <v>10</v>
      </c>
      <c r="J200" s="3">
        <v>4</v>
      </c>
      <c r="K200" s="3">
        <v>8</v>
      </c>
      <c r="M200">
        <v>204</v>
      </c>
      <c r="N200" t="str">
        <f t="shared" si="7"/>
        <v>3E57</v>
      </c>
    </row>
    <row r="201" spans="8:14" x14ac:dyDescent="0.25">
      <c r="H201" s="3">
        <v>2</v>
      </c>
      <c r="I201" s="3" t="s">
        <v>10</v>
      </c>
      <c r="J201" s="3">
        <v>4</v>
      </c>
      <c r="K201" s="3">
        <v>9</v>
      </c>
      <c r="M201">
        <v>205</v>
      </c>
      <c r="N201" t="str">
        <f t="shared" si="7"/>
        <v>3E58</v>
      </c>
    </row>
    <row r="202" spans="8:14" x14ac:dyDescent="0.25">
      <c r="H202" s="3">
        <v>2</v>
      </c>
      <c r="I202" s="3" t="s">
        <v>10</v>
      </c>
      <c r="J202" s="3">
        <v>4</v>
      </c>
      <c r="K202" s="3">
        <v>1</v>
      </c>
      <c r="M202">
        <v>206</v>
      </c>
      <c r="N202" t="str">
        <f t="shared" si="7"/>
        <v>3E59</v>
      </c>
    </row>
    <row r="203" spans="8:14" x14ac:dyDescent="0.25">
      <c r="H203" s="3">
        <v>2</v>
      </c>
      <c r="I203" s="3" t="s">
        <v>10</v>
      </c>
      <c r="J203" s="3">
        <v>4</v>
      </c>
      <c r="K203" s="3">
        <v>2</v>
      </c>
      <c r="M203">
        <v>207</v>
      </c>
      <c r="N203" t="str">
        <f t="shared" si="7"/>
        <v>3E61</v>
      </c>
    </row>
    <row r="204" spans="8:14" x14ac:dyDescent="0.25">
      <c r="H204" s="3">
        <v>2</v>
      </c>
      <c r="I204" s="3" t="s">
        <v>10</v>
      </c>
      <c r="J204" s="3">
        <v>4</v>
      </c>
      <c r="K204" s="3">
        <v>3</v>
      </c>
      <c r="M204">
        <v>208</v>
      </c>
      <c r="N204" t="str">
        <f t="shared" si="7"/>
        <v>3E62</v>
      </c>
    </row>
    <row r="205" spans="8:14" x14ac:dyDescent="0.25">
      <c r="H205" s="3">
        <v>3</v>
      </c>
      <c r="I205" s="3" t="s">
        <v>10</v>
      </c>
      <c r="J205" s="3">
        <v>5</v>
      </c>
      <c r="K205" s="3">
        <v>4</v>
      </c>
      <c r="M205">
        <v>209</v>
      </c>
      <c r="N205" t="str">
        <f t="shared" si="7"/>
        <v>3E63</v>
      </c>
    </row>
    <row r="206" spans="8:14" x14ac:dyDescent="0.25">
      <c r="H206" s="3">
        <v>3</v>
      </c>
      <c r="I206" s="3" t="s">
        <v>10</v>
      </c>
      <c r="J206" s="3">
        <v>5</v>
      </c>
      <c r="K206" s="3">
        <v>5</v>
      </c>
      <c r="M206">
        <v>210</v>
      </c>
      <c r="N206" t="str">
        <f t="shared" si="7"/>
        <v>3E64</v>
      </c>
    </row>
    <row r="207" spans="8:14" x14ac:dyDescent="0.25">
      <c r="H207" s="3">
        <v>3</v>
      </c>
      <c r="I207" s="3" t="s">
        <v>10</v>
      </c>
      <c r="J207" s="3">
        <v>5</v>
      </c>
      <c r="K207" s="3">
        <v>6</v>
      </c>
      <c r="M207">
        <v>211</v>
      </c>
      <c r="N207" t="str">
        <f t="shared" si="7"/>
        <v>3E65</v>
      </c>
    </row>
    <row r="208" spans="8:14" x14ac:dyDescent="0.25">
      <c r="H208" s="3">
        <v>3</v>
      </c>
      <c r="I208" s="3" t="s">
        <v>10</v>
      </c>
      <c r="J208" s="3">
        <v>5</v>
      </c>
      <c r="K208" s="3">
        <v>7</v>
      </c>
      <c r="M208">
        <v>212</v>
      </c>
      <c r="N208" t="str">
        <f t="shared" si="7"/>
        <v>3E66</v>
      </c>
    </row>
    <row r="209" spans="8:14" x14ac:dyDescent="0.25">
      <c r="H209" s="3">
        <v>3</v>
      </c>
      <c r="I209" s="3" t="s">
        <v>10</v>
      </c>
      <c r="J209" s="3">
        <v>5</v>
      </c>
      <c r="K209" s="3">
        <v>8</v>
      </c>
      <c r="M209">
        <v>213</v>
      </c>
      <c r="N209" t="str">
        <f t="shared" si="7"/>
        <v>3E67</v>
      </c>
    </row>
    <row r="210" spans="8:14" x14ac:dyDescent="0.25">
      <c r="H210" s="3">
        <v>3</v>
      </c>
      <c r="I210" s="3" t="s">
        <v>10</v>
      </c>
      <c r="J210" s="3">
        <v>5</v>
      </c>
      <c r="K210" s="3">
        <v>9</v>
      </c>
      <c r="M210">
        <v>214</v>
      </c>
      <c r="N210" t="str">
        <f t="shared" si="7"/>
        <v>3E68</v>
      </c>
    </row>
    <row r="211" spans="8:14" x14ac:dyDescent="0.25">
      <c r="H211" s="3">
        <v>3</v>
      </c>
      <c r="I211" s="3" t="s">
        <v>10</v>
      </c>
      <c r="J211" s="3">
        <v>6</v>
      </c>
      <c r="K211" s="3">
        <v>1</v>
      </c>
      <c r="M211">
        <v>215</v>
      </c>
      <c r="N211" t="str">
        <f t="shared" si="7"/>
        <v>3E69</v>
      </c>
    </row>
    <row r="212" spans="8:14" x14ac:dyDescent="0.25">
      <c r="H212" s="3">
        <v>3</v>
      </c>
      <c r="I212" s="3" t="s">
        <v>10</v>
      </c>
      <c r="J212" s="3">
        <v>6</v>
      </c>
      <c r="K212" s="3">
        <v>2</v>
      </c>
      <c r="M212">
        <v>216</v>
      </c>
    </row>
    <row r="213" spans="8:14" x14ac:dyDescent="0.25">
      <c r="H213" s="3">
        <v>3</v>
      </c>
      <c r="I213" s="3" t="s">
        <v>10</v>
      </c>
      <c r="J213" s="3">
        <v>6</v>
      </c>
      <c r="K213" s="3">
        <v>3</v>
      </c>
    </row>
    <row r="214" spans="8:14" x14ac:dyDescent="0.25">
      <c r="H214" s="3">
        <v>3</v>
      </c>
      <c r="I214" s="3" t="s">
        <v>10</v>
      </c>
      <c r="J214" s="3">
        <v>6</v>
      </c>
      <c r="K214" s="3">
        <v>4</v>
      </c>
    </row>
    <row r="215" spans="8:14" x14ac:dyDescent="0.25">
      <c r="H215" s="3">
        <v>3</v>
      </c>
      <c r="I215" s="3" t="s">
        <v>10</v>
      </c>
      <c r="J215" s="3">
        <v>6</v>
      </c>
      <c r="K215" s="3">
        <v>5</v>
      </c>
    </row>
    <row r="216" spans="8:14" x14ac:dyDescent="0.25">
      <c r="H216" s="3">
        <v>3</v>
      </c>
      <c r="I216" s="3" t="s">
        <v>10</v>
      </c>
      <c r="J216" s="3">
        <v>6</v>
      </c>
      <c r="K216" s="3">
        <v>6</v>
      </c>
    </row>
    <row r="217" spans="8:14" x14ac:dyDescent="0.25">
      <c r="H217" s="3">
        <v>3</v>
      </c>
      <c r="I217" s="3" t="s">
        <v>10</v>
      </c>
      <c r="J217" s="3">
        <v>6</v>
      </c>
      <c r="K217" s="3">
        <v>7</v>
      </c>
    </row>
    <row r="218" spans="8:14" x14ac:dyDescent="0.25">
      <c r="H218" s="3">
        <v>3</v>
      </c>
      <c r="I218" s="3" t="s">
        <v>10</v>
      </c>
      <c r="J218" s="3">
        <v>6</v>
      </c>
      <c r="K218" s="3">
        <v>8</v>
      </c>
    </row>
    <row r="219" spans="8:14" x14ac:dyDescent="0.25">
      <c r="H219" s="3">
        <v>3</v>
      </c>
      <c r="I219" s="3" t="s">
        <v>10</v>
      </c>
      <c r="J219" s="3">
        <v>6</v>
      </c>
      <c r="K219" s="3">
        <v>9</v>
      </c>
    </row>
  </sheetData>
  <customSheetViews>
    <customSheetView guid="{CFBFA597-1949-4206-A5D0-840C2A1F97BC}" topLeftCell="B1">
      <selection activeCell="Q1" sqref="Q1"/>
      <pageMargins left="0.7" right="0.7" top="0.75" bottom="0.75" header="0.3" footer="0.3"/>
    </customSheetView>
  </customSheetViews>
  <mergeCells count="4">
    <mergeCell ref="A3:D3"/>
    <mergeCell ref="H1:K1"/>
    <mergeCell ref="H110:K110"/>
    <mergeCell ref="H165:K1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0335-17F1-46BB-8264-10B4802AD43E}">
  <dimension ref="A2:U53"/>
  <sheetViews>
    <sheetView topLeftCell="L5" workbookViewId="0">
      <selection activeCell="U4" sqref="U4:U23"/>
    </sheetView>
  </sheetViews>
  <sheetFormatPr baseColWidth="10" defaultRowHeight="15" x14ac:dyDescent="0.25"/>
  <cols>
    <col min="1" max="7" width="11.42578125" style="98"/>
    <col min="8" max="8" width="15.28515625" style="98" customWidth="1"/>
    <col min="9" max="9" width="20" style="98" customWidth="1"/>
    <col min="10" max="10" width="20.42578125" style="98" customWidth="1"/>
    <col min="11" max="24" width="11.42578125" style="98"/>
    <col min="25" max="25" width="51" style="98" customWidth="1"/>
    <col min="26" max="16384" width="11.42578125" style="98"/>
  </cols>
  <sheetData>
    <row r="2" spans="1:21" x14ac:dyDescent="0.25">
      <c r="A2" s="239" t="s">
        <v>188</v>
      </c>
      <c r="B2" s="239"/>
      <c r="C2" s="239"/>
      <c r="D2" s="239"/>
      <c r="E2" s="239"/>
      <c r="H2" s="240" t="s">
        <v>188</v>
      </c>
      <c r="I2" s="240"/>
      <c r="J2" s="240"/>
      <c r="K2" s="240"/>
    </row>
    <row r="3" spans="1:21" ht="16.5" thickBot="1" x14ac:dyDescent="0.3">
      <c r="A3" s="99" t="s">
        <v>41</v>
      </c>
      <c r="B3" s="100" t="s">
        <v>42</v>
      </c>
      <c r="C3" s="100" t="s">
        <v>24</v>
      </c>
      <c r="D3" s="159" t="s">
        <v>184</v>
      </c>
      <c r="E3" s="160" t="s">
        <v>23</v>
      </c>
      <c r="H3" s="154"/>
      <c r="I3" s="158" t="s">
        <v>41</v>
      </c>
      <c r="J3" s="165" t="s">
        <v>185</v>
      </c>
      <c r="K3" s="166" t="s">
        <v>3</v>
      </c>
      <c r="M3" s="98" t="s">
        <v>27</v>
      </c>
      <c r="U3" s="98" t="s">
        <v>34</v>
      </c>
    </row>
    <row r="4" spans="1:21" x14ac:dyDescent="0.25">
      <c r="A4" s="102" t="s">
        <v>185</v>
      </c>
      <c r="B4" s="103" t="s">
        <v>186</v>
      </c>
      <c r="C4" s="103" t="s">
        <v>24</v>
      </c>
      <c r="D4" s="161" t="s">
        <v>184</v>
      </c>
      <c r="E4" s="162" t="s">
        <v>187</v>
      </c>
      <c r="H4" s="155">
        <v>1</v>
      </c>
      <c r="I4" s="153" t="s">
        <v>480</v>
      </c>
      <c r="J4" s="144" t="s">
        <v>239</v>
      </c>
      <c r="K4" s="167" t="s">
        <v>6</v>
      </c>
      <c r="M4" s="98" t="s">
        <v>27</v>
      </c>
      <c r="N4" s="98" t="s">
        <v>286</v>
      </c>
      <c r="O4" s="98" t="s">
        <v>165</v>
      </c>
      <c r="P4" s="98" t="s">
        <v>28</v>
      </c>
      <c r="Q4" s="98" t="s">
        <v>31</v>
      </c>
      <c r="R4" s="104" t="s">
        <v>32</v>
      </c>
      <c r="S4" s="98" t="s">
        <v>33</v>
      </c>
      <c r="U4" s="98" t="str">
        <f t="shared" ref="U4:U23" si="0">_xlfn.CONCAT(M4," ",N4," ",O4,P4,"'",I4,"'",Q4,"'",J4,"'",Q4,"'",K4,"'",S4)</f>
        <v>INSERT INTO KARDEX  VALUES('2020A496','A0001','A')</v>
      </c>
    </row>
    <row r="5" spans="1:21" x14ac:dyDescent="0.25">
      <c r="A5" s="130" t="s">
        <v>3</v>
      </c>
      <c r="B5" s="131" t="s">
        <v>25</v>
      </c>
      <c r="C5" s="131" t="s">
        <v>24</v>
      </c>
      <c r="D5" s="132"/>
      <c r="H5" s="155">
        <v>2</v>
      </c>
      <c r="I5" s="153" t="s">
        <v>482</v>
      </c>
      <c r="J5" s="144" t="s">
        <v>240</v>
      </c>
      <c r="K5" s="168" t="s">
        <v>6</v>
      </c>
      <c r="M5" s="98" t="s">
        <v>27</v>
      </c>
      <c r="N5" s="98" t="s">
        <v>286</v>
      </c>
      <c r="O5" s="98" t="s">
        <v>165</v>
      </c>
      <c r="P5" s="98" t="s">
        <v>28</v>
      </c>
      <c r="Q5" s="98" t="s">
        <v>31</v>
      </c>
      <c r="R5" s="104" t="s">
        <v>32</v>
      </c>
      <c r="S5" s="98" t="s">
        <v>33</v>
      </c>
      <c r="U5" s="98" t="str">
        <f t="shared" si="0"/>
        <v>INSERT INTO KARDEX  VALUES('2020A497','A0002','A')</v>
      </c>
    </row>
    <row r="6" spans="1:21" x14ac:dyDescent="0.25">
      <c r="H6" s="155">
        <v>3</v>
      </c>
      <c r="I6" s="153" t="s">
        <v>483</v>
      </c>
      <c r="J6" s="144" t="s">
        <v>241</v>
      </c>
      <c r="K6" s="168" t="s">
        <v>6</v>
      </c>
      <c r="M6" s="98" t="s">
        <v>27</v>
      </c>
      <c r="N6" s="98" t="s">
        <v>286</v>
      </c>
      <c r="O6" s="98" t="s">
        <v>165</v>
      </c>
      <c r="P6" s="98" t="s">
        <v>28</v>
      </c>
      <c r="Q6" s="98" t="s">
        <v>31</v>
      </c>
      <c r="R6" s="104" t="s">
        <v>32</v>
      </c>
      <c r="S6" s="98" t="s">
        <v>33</v>
      </c>
      <c r="U6" s="98" t="str">
        <f t="shared" si="0"/>
        <v>INSERT INTO KARDEX  VALUES('2020A498','A0003','A')</v>
      </c>
    </row>
    <row r="7" spans="1:21" x14ac:dyDescent="0.25">
      <c r="A7" s="163" t="s">
        <v>3</v>
      </c>
      <c r="B7" s="164"/>
      <c r="H7" s="156">
        <v>4</v>
      </c>
      <c r="I7" s="153" t="s">
        <v>484</v>
      </c>
      <c r="J7" s="169" t="s">
        <v>242</v>
      </c>
      <c r="K7" s="170" t="s">
        <v>6</v>
      </c>
      <c r="M7" s="98" t="s">
        <v>27</v>
      </c>
      <c r="N7" s="98" t="s">
        <v>286</v>
      </c>
      <c r="O7" s="98" t="s">
        <v>165</v>
      </c>
      <c r="P7" s="98" t="s">
        <v>28</v>
      </c>
      <c r="Q7" s="98" t="s">
        <v>31</v>
      </c>
      <c r="R7" s="104" t="s">
        <v>32</v>
      </c>
      <c r="S7" s="98" t="s">
        <v>33</v>
      </c>
      <c r="U7" s="98" t="str">
        <f t="shared" si="0"/>
        <v>INSERT INTO KARDEX  VALUES('2020A499','A0004','A')</v>
      </c>
    </row>
    <row r="8" spans="1:21" x14ac:dyDescent="0.25">
      <c r="A8" s="105" t="s">
        <v>6</v>
      </c>
      <c r="B8" s="107" t="s">
        <v>189</v>
      </c>
      <c r="H8" s="154">
        <v>5</v>
      </c>
      <c r="I8" s="157" t="s">
        <v>473</v>
      </c>
      <c r="J8" s="171" t="s">
        <v>254</v>
      </c>
      <c r="K8" s="172" t="s">
        <v>6</v>
      </c>
      <c r="M8" s="98" t="s">
        <v>27</v>
      </c>
      <c r="N8" s="98" t="s">
        <v>286</v>
      </c>
      <c r="O8" s="98" t="s">
        <v>165</v>
      </c>
      <c r="P8" s="98" t="s">
        <v>28</v>
      </c>
      <c r="Q8" s="98" t="s">
        <v>31</v>
      </c>
      <c r="R8" s="104" t="s">
        <v>32</v>
      </c>
      <c r="S8" s="98" t="s">
        <v>33</v>
      </c>
      <c r="U8" s="98" t="str">
        <f t="shared" si="0"/>
        <v>INSERT INTO KARDEX  VALUES('2013F750','F0001','A')</v>
      </c>
    </row>
    <row r="9" spans="1:21" x14ac:dyDescent="0.25">
      <c r="A9" s="130" t="s">
        <v>10</v>
      </c>
      <c r="B9" s="132" t="s">
        <v>190</v>
      </c>
      <c r="H9" s="155">
        <v>6</v>
      </c>
      <c r="I9" s="157" t="s">
        <v>488</v>
      </c>
      <c r="J9" s="144" t="s">
        <v>255</v>
      </c>
      <c r="K9" s="168" t="s">
        <v>6</v>
      </c>
      <c r="M9" s="98" t="s">
        <v>27</v>
      </c>
      <c r="N9" s="98" t="s">
        <v>286</v>
      </c>
      <c r="O9" s="98" t="s">
        <v>165</v>
      </c>
      <c r="P9" s="98" t="s">
        <v>28</v>
      </c>
      <c r="Q9" s="98" t="s">
        <v>31</v>
      </c>
      <c r="R9" s="104" t="s">
        <v>32</v>
      </c>
      <c r="S9" s="98" t="s">
        <v>33</v>
      </c>
      <c r="U9" s="98" t="str">
        <f t="shared" si="0"/>
        <v>INSERT INTO KARDEX  VALUES('2013F751','F0002','A')</v>
      </c>
    </row>
    <row r="10" spans="1:21" x14ac:dyDescent="0.25">
      <c r="H10" s="155">
        <v>7</v>
      </c>
      <c r="I10" s="157" t="s">
        <v>489</v>
      </c>
      <c r="J10" s="144" t="s">
        <v>256</v>
      </c>
      <c r="K10" s="168" t="s">
        <v>10</v>
      </c>
      <c r="M10" s="98" t="s">
        <v>27</v>
      </c>
      <c r="N10" s="98" t="s">
        <v>286</v>
      </c>
      <c r="O10" s="98" t="s">
        <v>165</v>
      </c>
      <c r="P10" s="98" t="s">
        <v>28</v>
      </c>
      <c r="Q10" s="98" t="s">
        <v>31</v>
      </c>
      <c r="R10" s="104" t="s">
        <v>32</v>
      </c>
      <c r="S10" s="98" t="s">
        <v>33</v>
      </c>
      <c r="U10" s="98" t="str">
        <f t="shared" si="0"/>
        <v>INSERT INTO KARDEX  VALUES('2013F752','F0003','E')</v>
      </c>
    </row>
    <row r="11" spans="1:21" x14ac:dyDescent="0.25">
      <c r="H11" s="156">
        <v>8</v>
      </c>
      <c r="I11" s="157" t="s">
        <v>490</v>
      </c>
      <c r="J11" s="169" t="s">
        <v>257</v>
      </c>
      <c r="K11" s="170" t="s">
        <v>10</v>
      </c>
      <c r="M11" s="98" t="s">
        <v>27</v>
      </c>
      <c r="N11" s="98" t="s">
        <v>286</v>
      </c>
      <c r="O11" s="98" t="s">
        <v>165</v>
      </c>
      <c r="P11" s="98" t="s">
        <v>28</v>
      </c>
      <c r="Q11" s="98" t="s">
        <v>31</v>
      </c>
      <c r="R11" s="104" t="s">
        <v>32</v>
      </c>
      <c r="S11" s="98" t="s">
        <v>33</v>
      </c>
      <c r="U11" s="98" t="str">
        <f t="shared" si="0"/>
        <v>INSERT INTO KARDEX  VALUES('2013F753','F0004','E')</v>
      </c>
    </row>
    <row r="12" spans="1:21" x14ac:dyDescent="0.25">
      <c r="H12" s="154">
        <v>9</v>
      </c>
      <c r="I12" s="157" t="s">
        <v>479</v>
      </c>
      <c r="J12" s="171" t="s">
        <v>245</v>
      </c>
      <c r="K12" s="172" t="s">
        <v>6</v>
      </c>
      <c r="M12" s="98" t="s">
        <v>27</v>
      </c>
      <c r="N12" s="98" t="s">
        <v>286</v>
      </c>
      <c r="O12" s="98" t="s">
        <v>165</v>
      </c>
      <c r="P12" s="98" t="s">
        <v>28</v>
      </c>
      <c r="Q12" s="98" t="s">
        <v>31</v>
      </c>
      <c r="R12" s="104" t="s">
        <v>32</v>
      </c>
      <c r="S12" s="98" t="s">
        <v>33</v>
      </c>
      <c r="U12" s="98" t="str">
        <f t="shared" si="0"/>
        <v>INSERT INTO KARDEX  VALUES('2018A310','A0007','A')</v>
      </c>
    </row>
    <row r="13" spans="1:21" x14ac:dyDescent="0.25">
      <c r="H13" s="155">
        <v>10</v>
      </c>
      <c r="I13" s="157" t="s">
        <v>485</v>
      </c>
      <c r="J13" s="144" t="s">
        <v>246</v>
      </c>
      <c r="K13" s="168" t="s">
        <v>10</v>
      </c>
      <c r="M13" s="98" t="s">
        <v>27</v>
      </c>
      <c r="N13" s="98" t="s">
        <v>286</v>
      </c>
      <c r="O13" s="98" t="s">
        <v>165</v>
      </c>
      <c r="P13" s="98" t="s">
        <v>28</v>
      </c>
      <c r="Q13" s="98" t="s">
        <v>31</v>
      </c>
      <c r="R13" s="104" t="s">
        <v>32</v>
      </c>
      <c r="S13" s="98" t="s">
        <v>33</v>
      </c>
      <c r="U13" s="98" t="str">
        <f t="shared" si="0"/>
        <v>INSERT INTO KARDEX  VALUES('2018A311','A0008','E')</v>
      </c>
    </row>
    <row r="14" spans="1:21" x14ac:dyDescent="0.25">
      <c r="H14" s="155">
        <v>11</v>
      </c>
      <c r="I14" s="157" t="s">
        <v>486</v>
      </c>
      <c r="J14" s="144" t="s">
        <v>247</v>
      </c>
      <c r="K14" s="168" t="s">
        <v>10</v>
      </c>
      <c r="M14" s="98" t="s">
        <v>27</v>
      </c>
      <c r="N14" s="98" t="s">
        <v>286</v>
      </c>
      <c r="O14" s="98" t="s">
        <v>165</v>
      </c>
      <c r="P14" s="98" t="s">
        <v>28</v>
      </c>
      <c r="Q14" s="98" t="s">
        <v>31</v>
      </c>
      <c r="R14" s="104" t="s">
        <v>32</v>
      </c>
      <c r="S14" s="98" t="s">
        <v>33</v>
      </c>
      <c r="U14" s="98" t="str">
        <f t="shared" si="0"/>
        <v>INSERT INTO KARDEX  VALUES('2018A312','A0009','E')</v>
      </c>
    </row>
    <row r="15" spans="1:21" x14ac:dyDescent="0.25">
      <c r="H15" s="156">
        <v>12</v>
      </c>
      <c r="I15" s="157" t="s">
        <v>487</v>
      </c>
      <c r="J15" s="169" t="s">
        <v>248</v>
      </c>
      <c r="K15" s="170" t="s">
        <v>6</v>
      </c>
      <c r="M15" s="98" t="s">
        <v>27</v>
      </c>
      <c r="N15" s="98" t="s">
        <v>286</v>
      </c>
      <c r="O15" s="98" t="s">
        <v>165</v>
      </c>
      <c r="P15" s="98" t="s">
        <v>28</v>
      </c>
      <c r="Q15" s="98" t="s">
        <v>31</v>
      </c>
      <c r="R15" s="104" t="s">
        <v>32</v>
      </c>
      <c r="S15" s="98" t="s">
        <v>33</v>
      </c>
      <c r="U15" s="98" t="str">
        <f t="shared" si="0"/>
        <v>INSERT INTO KARDEX  VALUES('2018A313','A0010','A')</v>
      </c>
    </row>
    <row r="16" spans="1:21" x14ac:dyDescent="0.25">
      <c r="H16" s="154">
        <v>13</v>
      </c>
      <c r="I16" s="201" t="s">
        <v>474</v>
      </c>
      <c r="J16" s="171" t="s">
        <v>269</v>
      </c>
      <c r="K16" s="172" t="s">
        <v>6</v>
      </c>
      <c r="M16" s="98" t="s">
        <v>27</v>
      </c>
      <c r="N16" s="98" t="s">
        <v>286</v>
      </c>
      <c r="O16" s="98" t="s">
        <v>165</v>
      </c>
      <c r="P16" s="98" t="s">
        <v>28</v>
      </c>
      <c r="Q16" s="98" t="s">
        <v>31</v>
      </c>
      <c r="R16" s="104" t="s">
        <v>32</v>
      </c>
      <c r="S16" s="98" t="s">
        <v>33</v>
      </c>
      <c r="U16" s="98" t="str">
        <f t="shared" si="0"/>
        <v>INSERT INTO KARDEX  VALUES('2014E487','E0001','A')</v>
      </c>
    </row>
    <row r="17" spans="8:21" x14ac:dyDescent="0.25">
      <c r="H17" s="155">
        <v>14</v>
      </c>
      <c r="I17" s="201" t="s">
        <v>491</v>
      </c>
      <c r="J17" s="144" t="s">
        <v>270</v>
      </c>
      <c r="K17" s="168" t="s">
        <v>10</v>
      </c>
      <c r="M17" s="98" t="s">
        <v>27</v>
      </c>
      <c r="N17" s="98" t="s">
        <v>286</v>
      </c>
      <c r="O17" s="98" t="s">
        <v>165</v>
      </c>
      <c r="P17" s="98" t="s">
        <v>28</v>
      </c>
      <c r="Q17" s="98" t="s">
        <v>31</v>
      </c>
      <c r="R17" s="104" t="s">
        <v>32</v>
      </c>
      <c r="S17" s="98" t="s">
        <v>33</v>
      </c>
      <c r="U17" s="98" t="str">
        <f t="shared" si="0"/>
        <v>INSERT INTO KARDEX  VALUES('2014E488','E0002','E')</v>
      </c>
    </row>
    <row r="18" spans="8:21" x14ac:dyDescent="0.25">
      <c r="H18" s="155">
        <v>15</v>
      </c>
      <c r="I18" s="201" t="s">
        <v>492</v>
      </c>
      <c r="J18" s="144" t="s">
        <v>271</v>
      </c>
      <c r="K18" s="168" t="s">
        <v>10</v>
      </c>
      <c r="M18" s="98" t="s">
        <v>27</v>
      </c>
      <c r="N18" s="98" t="s">
        <v>286</v>
      </c>
      <c r="O18" s="98" t="s">
        <v>165</v>
      </c>
      <c r="P18" s="98" t="s">
        <v>28</v>
      </c>
      <c r="Q18" s="98" t="s">
        <v>31</v>
      </c>
      <c r="R18" s="104" t="s">
        <v>32</v>
      </c>
      <c r="S18" s="98" t="s">
        <v>33</v>
      </c>
      <c r="U18" s="98" t="str">
        <f t="shared" si="0"/>
        <v>INSERT INTO KARDEX  VALUES('2014E489','E0003','E')</v>
      </c>
    </row>
    <row r="19" spans="8:21" x14ac:dyDescent="0.25">
      <c r="H19" s="156">
        <v>16</v>
      </c>
      <c r="I19" s="201" t="s">
        <v>493</v>
      </c>
      <c r="J19" s="169" t="s">
        <v>272</v>
      </c>
      <c r="K19" s="170" t="s">
        <v>6</v>
      </c>
      <c r="M19" s="98" t="s">
        <v>27</v>
      </c>
      <c r="N19" s="98" t="s">
        <v>286</v>
      </c>
      <c r="O19" s="98" t="s">
        <v>165</v>
      </c>
      <c r="P19" s="98" t="s">
        <v>28</v>
      </c>
      <c r="Q19" s="98" t="s">
        <v>31</v>
      </c>
      <c r="R19" s="104" t="s">
        <v>32</v>
      </c>
      <c r="S19" s="98" t="s">
        <v>33</v>
      </c>
      <c r="U19" s="98" t="str">
        <f t="shared" si="0"/>
        <v>INSERT INTO KARDEX  VALUES('2014E490','E0004','A')</v>
      </c>
    </row>
    <row r="20" spans="8:21" x14ac:dyDescent="0.25">
      <c r="H20" s="154">
        <v>17</v>
      </c>
      <c r="I20" s="201" t="s">
        <v>478</v>
      </c>
      <c r="J20" s="171" t="s">
        <v>218</v>
      </c>
      <c r="K20" s="172" t="s">
        <v>10</v>
      </c>
      <c r="M20" s="98" t="s">
        <v>27</v>
      </c>
      <c r="N20" s="98" t="s">
        <v>286</v>
      </c>
      <c r="O20" s="98" t="s">
        <v>165</v>
      </c>
      <c r="P20" s="98" t="s">
        <v>28</v>
      </c>
      <c r="Q20" s="98" t="s">
        <v>31</v>
      </c>
      <c r="R20" s="104" t="s">
        <v>32</v>
      </c>
      <c r="S20" s="98" t="s">
        <v>33</v>
      </c>
      <c r="U20" s="98" t="str">
        <f t="shared" si="0"/>
        <v>INSERT INTO KARDEX  VALUES('2016G378','G010','E')</v>
      </c>
    </row>
    <row r="21" spans="8:21" x14ac:dyDescent="0.25">
      <c r="H21" s="155">
        <v>18</v>
      </c>
      <c r="I21" s="201" t="s">
        <v>494</v>
      </c>
      <c r="J21" s="144" t="s">
        <v>219</v>
      </c>
      <c r="K21" s="168" t="s">
        <v>10</v>
      </c>
      <c r="M21" s="98" t="s">
        <v>27</v>
      </c>
      <c r="N21" s="98" t="s">
        <v>286</v>
      </c>
      <c r="O21" s="98" t="s">
        <v>165</v>
      </c>
      <c r="P21" s="98" t="s">
        <v>28</v>
      </c>
      <c r="Q21" s="98" t="s">
        <v>31</v>
      </c>
      <c r="R21" s="104" t="s">
        <v>32</v>
      </c>
      <c r="S21" s="98" t="s">
        <v>33</v>
      </c>
      <c r="U21" s="98" t="str">
        <f t="shared" si="0"/>
        <v>INSERT INTO KARDEX  VALUES('2016G379','G011','E')</v>
      </c>
    </row>
    <row r="22" spans="8:21" x14ac:dyDescent="0.25">
      <c r="H22" s="155">
        <v>19</v>
      </c>
      <c r="I22" s="201" t="s">
        <v>495</v>
      </c>
      <c r="J22" s="144" t="s">
        <v>220</v>
      </c>
      <c r="K22" s="168" t="s">
        <v>10</v>
      </c>
      <c r="M22" s="98" t="s">
        <v>27</v>
      </c>
      <c r="N22" s="98" t="s">
        <v>286</v>
      </c>
      <c r="O22" s="98" t="s">
        <v>165</v>
      </c>
      <c r="P22" s="98" t="s">
        <v>28</v>
      </c>
      <c r="Q22" s="98" t="s">
        <v>31</v>
      </c>
      <c r="R22" s="104" t="s">
        <v>32</v>
      </c>
      <c r="S22" s="98" t="s">
        <v>33</v>
      </c>
      <c r="U22" s="98" t="str">
        <f t="shared" si="0"/>
        <v>INSERT INTO KARDEX  VALUES('2016G380','G012','E')</v>
      </c>
    </row>
    <row r="23" spans="8:21" x14ac:dyDescent="0.25">
      <c r="H23" s="156">
        <v>20</v>
      </c>
      <c r="I23" s="201" t="s">
        <v>496</v>
      </c>
      <c r="J23" s="169" t="s">
        <v>221</v>
      </c>
      <c r="K23" s="170" t="s">
        <v>10</v>
      </c>
      <c r="M23" s="98" t="s">
        <v>27</v>
      </c>
      <c r="N23" s="98" t="s">
        <v>286</v>
      </c>
      <c r="O23" s="98" t="s">
        <v>165</v>
      </c>
      <c r="P23" s="98" t="s">
        <v>28</v>
      </c>
      <c r="Q23" s="98" t="s">
        <v>31</v>
      </c>
      <c r="R23" s="104" t="s">
        <v>32</v>
      </c>
      <c r="S23" s="98" t="s">
        <v>33</v>
      </c>
      <c r="U23" s="98" t="str">
        <f t="shared" si="0"/>
        <v>INSERT INTO KARDEX  VALUES('2016G381','G013','E')</v>
      </c>
    </row>
    <row r="24" spans="8:21" x14ac:dyDescent="0.25">
      <c r="M24" s="108" t="str">
        <f>_xlfn.CONCAT(A24,B24,D24)</f>
        <v/>
      </c>
      <c r="N24" s="106"/>
    </row>
    <row r="25" spans="8:21" x14ac:dyDescent="0.25">
      <c r="M25" s="108" t="str">
        <f t="shared" ref="M25:M53" si="1">_xlfn.CONCAT(A25,B25,D25)</f>
        <v/>
      </c>
    </row>
    <row r="26" spans="8:21" x14ac:dyDescent="0.25">
      <c r="M26" s="108" t="str">
        <f t="shared" si="1"/>
        <v/>
      </c>
    </row>
    <row r="27" spans="8:21" x14ac:dyDescent="0.25">
      <c r="M27" s="108" t="str">
        <f t="shared" si="1"/>
        <v/>
      </c>
    </row>
    <row r="28" spans="8:21" x14ac:dyDescent="0.25">
      <c r="M28" s="108" t="str">
        <f t="shared" si="1"/>
        <v/>
      </c>
    </row>
    <row r="29" spans="8:21" x14ac:dyDescent="0.25">
      <c r="M29" s="108" t="str">
        <f t="shared" si="1"/>
        <v/>
      </c>
    </row>
    <row r="30" spans="8:21" x14ac:dyDescent="0.25">
      <c r="M30" s="108" t="str">
        <f t="shared" si="1"/>
        <v/>
      </c>
    </row>
    <row r="31" spans="8:21" x14ac:dyDescent="0.25">
      <c r="M31" s="108" t="str">
        <f t="shared" si="1"/>
        <v/>
      </c>
    </row>
    <row r="32" spans="8:21" x14ac:dyDescent="0.25">
      <c r="M32" s="108" t="str">
        <f t="shared" si="1"/>
        <v/>
      </c>
    </row>
    <row r="33" spans="13:13" x14ac:dyDescent="0.25">
      <c r="M33" s="108" t="str">
        <f t="shared" si="1"/>
        <v/>
      </c>
    </row>
    <row r="34" spans="13:13" x14ac:dyDescent="0.25">
      <c r="M34" s="108" t="str">
        <f t="shared" si="1"/>
        <v/>
      </c>
    </row>
    <row r="35" spans="13:13" x14ac:dyDescent="0.25">
      <c r="M35" s="108" t="str">
        <f t="shared" si="1"/>
        <v/>
      </c>
    </row>
    <row r="36" spans="13:13" x14ac:dyDescent="0.25">
      <c r="M36" s="108" t="str">
        <f t="shared" si="1"/>
        <v/>
      </c>
    </row>
    <row r="37" spans="13:13" x14ac:dyDescent="0.25">
      <c r="M37" s="108" t="str">
        <f t="shared" si="1"/>
        <v/>
      </c>
    </row>
    <row r="38" spans="13:13" x14ac:dyDescent="0.25">
      <c r="M38" s="108" t="str">
        <f t="shared" si="1"/>
        <v/>
      </c>
    </row>
    <row r="39" spans="13:13" x14ac:dyDescent="0.25">
      <c r="M39" s="108" t="str">
        <f t="shared" si="1"/>
        <v/>
      </c>
    </row>
    <row r="40" spans="13:13" x14ac:dyDescent="0.25">
      <c r="M40" s="108" t="str">
        <f t="shared" si="1"/>
        <v/>
      </c>
    </row>
    <row r="41" spans="13:13" x14ac:dyDescent="0.25">
      <c r="M41" s="108" t="str">
        <f t="shared" si="1"/>
        <v/>
      </c>
    </row>
    <row r="42" spans="13:13" x14ac:dyDescent="0.25">
      <c r="M42" s="108" t="str">
        <f t="shared" si="1"/>
        <v/>
      </c>
    </row>
    <row r="43" spans="13:13" x14ac:dyDescent="0.25">
      <c r="M43" s="108" t="str">
        <f t="shared" si="1"/>
        <v/>
      </c>
    </row>
    <row r="44" spans="13:13" x14ac:dyDescent="0.25">
      <c r="M44" s="108" t="str">
        <f t="shared" si="1"/>
        <v/>
      </c>
    </row>
    <row r="45" spans="13:13" x14ac:dyDescent="0.25">
      <c r="M45" s="108" t="str">
        <f t="shared" si="1"/>
        <v/>
      </c>
    </row>
    <row r="46" spans="13:13" x14ac:dyDescent="0.25">
      <c r="M46" s="108" t="str">
        <f t="shared" si="1"/>
        <v/>
      </c>
    </row>
    <row r="47" spans="13:13" x14ac:dyDescent="0.25">
      <c r="M47" s="108" t="str">
        <f t="shared" si="1"/>
        <v/>
      </c>
    </row>
    <row r="48" spans="13:13" x14ac:dyDescent="0.25">
      <c r="M48" s="108" t="str">
        <f t="shared" si="1"/>
        <v/>
      </c>
    </row>
    <row r="49" spans="13:13" x14ac:dyDescent="0.25">
      <c r="M49" s="108" t="str">
        <f t="shared" si="1"/>
        <v/>
      </c>
    </row>
    <row r="50" spans="13:13" x14ac:dyDescent="0.25">
      <c r="M50" s="108" t="str">
        <f t="shared" si="1"/>
        <v/>
      </c>
    </row>
    <row r="51" spans="13:13" x14ac:dyDescent="0.25">
      <c r="M51" s="108" t="str">
        <f t="shared" si="1"/>
        <v/>
      </c>
    </row>
    <row r="52" spans="13:13" x14ac:dyDescent="0.25">
      <c r="M52" s="108" t="str">
        <f t="shared" si="1"/>
        <v/>
      </c>
    </row>
    <row r="53" spans="13:13" x14ac:dyDescent="0.25">
      <c r="M53" s="108" t="str">
        <f t="shared" si="1"/>
        <v/>
      </c>
    </row>
  </sheetData>
  <sheetProtection selectLockedCells="1"/>
  <protectedRanges>
    <protectedRange sqref="L24:M53 H3:I23" name="ALUMNOS"/>
  </protectedRanges>
  <customSheetViews>
    <customSheetView guid="{CFBFA597-1949-4206-A5D0-840C2A1F97BC}" topLeftCell="B1">
      <selection activeCell="N4" sqref="N4"/>
      <pageMargins left="0.7" right="0.7" top="0.75" bottom="0.75" header="0.3" footer="0.3"/>
    </customSheetView>
  </customSheetViews>
  <mergeCells count="2">
    <mergeCell ref="A2:E2"/>
    <mergeCell ref="H2:K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E7FF-8469-4C3A-8C68-CED3FA73AF88}">
  <dimension ref="A2:W15"/>
  <sheetViews>
    <sheetView topLeftCell="H1" workbookViewId="0">
      <selection activeCell="W4" sqref="W4:W15"/>
    </sheetView>
  </sheetViews>
  <sheetFormatPr baseColWidth="10" defaultRowHeight="15" x14ac:dyDescent="0.25"/>
  <cols>
    <col min="1" max="27" width="11.42578125" style="133"/>
    <col min="28" max="28" width="39.42578125" style="133" customWidth="1"/>
    <col min="29" max="16384" width="11.42578125" style="133"/>
  </cols>
  <sheetData>
    <row r="2" spans="1:23" x14ac:dyDescent="0.25">
      <c r="C2" s="242" t="s">
        <v>155</v>
      </c>
      <c r="D2" s="242"/>
      <c r="E2" s="242"/>
      <c r="F2" s="175"/>
      <c r="G2" s="173"/>
      <c r="H2" s="243" t="s">
        <v>167</v>
      </c>
      <c r="I2" s="244"/>
      <c r="J2" s="244"/>
      <c r="K2" s="245"/>
      <c r="M2" s="241" t="s">
        <v>155</v>
      </c>
      <c r="N2" s="241"/>
    </row>
    <row r="3" spans="1:23" ht="15.75" x14ac:dyDescent="0.25">
      <c r="A3" s="176" t="s">
        <v>41</v>
      </c>
      <c r="B3" s="177" t="s">
        <v>42</v>
      </c>
      <c r="C3" s="177" t="s">
        <v>24</v>
      </c>
      <c r="D3" s="178" t="s">
        <v>169</v>
      </c>
      <c r="E3" s="179" t="s">
        <v>23</v>
      </c>
      <c r="F3" s="143"/>
      <c r="G3" s="135"/>
      <c r="H3" s="150" t="s">
        <v>176</v>
      </c>
      <c r="I3" s="151" t="s">
        <v>177</v>
      </c>
      <c r="J3" s="151" t="s">
        <v>178</v>
      </c>
      <c r="K3" s="152" t="s">
        <v>179</v>
      </c>
      <c r="M3" s="174" t="s">
        <v>41</v>
      </c>
      <c r="N3" s="180" t="s">
        <v>167</v>
      </c>
      <c r="P3" s="133" t="s">
        <v>27</v>
      </c>
      <c r="W3" s="98" t="s">
        <v>34</v>
      </c>
    </row>
    <row r="4" spans="1:23" x14ac:dyDescent="0.25">
      <c r="A4" s="181" t="s">
        <v>167</v>
      </c>
      <c r="B4" s="182" t="s">
        <v>168</v>
      </c>
      <c r="C4" s="182" t="s">
        <v>24</v>
      </c>
      <c r="D4" s="183" t="s">
        <v>45</v>
      </c>
      <c r="E4" s="184" t="s">
        <v>175</v>
      </c>
      <c r="G4" s="144"/>
      <c r="H4" s="146">
        <v>2</v>
      </c>
      <c r="I4" s="146" t="s">
        <v>6</v>
      </c>
      <c r="J4" s="146">
        <v>3</v>
      </c>
      <c r="K4" s="146">
        <v>1</v>
      </c>
      <c r="L4" s="133">
        <v>1</v>
      </c>
      <c r="M4" s="147" t="s">
        <v>468</v>
      </c>
      <c r="N4" s="133" t="str">
        <f t="shared" ref="N4:N15" si="0">_xlfn.CONCAT(H4,I4,J4,K4)</f>
        <v>2A31</v>
      </c>
      <c r="P4" s="133" t="s">
        <v>27</v>
      </c>
      <c r="Q4" s="133" t="s">
        <v>287</v>
      </c>
      <c r="R4" s="133" t="s">
        <v>165</v>
      </c>
      <c r="S4" s="133" t="s">
        <v>28</v>
      </c>
      <c r="T4" s="133" t="s">
        <v>31</v>
      </c>
      <c r="U4" s="185" t="s">
        <v>32</v>
      </c>
      <c r="V4" s="133" t="s">
        <v>33</v>
      </c>
      <c r="W4" s="98" t="str">
        <f t="shared" ref="W4:W15" si="1">_xlfn.CONCAT(P4," ",Q4," ",R4," ",S4,"'",M4,"'",T4,"'",N4,"'",V4)</f>
        <v>INSERT INTO  JefeGrupo VALUES ('2012A214','2A31')</v>
      </c>
    </row>
    <row r="5" spans="1:23" x14ac:dyDescent="0.25">
      <c r="G5" s="144"/>
      <c r="H5" s="146">
        <v>1</v>
      </c>
      <c r="I5" s="146" t="s">
        <v>8</v>
      </c>
      <c r="J5" s="146">
        <v>2</v>
      </c>
      <c r="K5" s="146">
        <v>1</v>
      </c>
      <c r="L5" s="133">
        <v>2</v>
      </c>
      <c r="M5" s="147" t="s">
        <v>465</v>
      </c>
      <c r="N5" s="133" t="str">
        <f t="shared" si="0"/>
        <v>1F21</v>
      </c>
      <c r="P5" s="133" t="s">
        <v>27</v>
      </c>
      <c r="Q5" s="133" t="s">
        <v>287</v>
      </c>
      <c r="R5" s="133" t="s">
        <v>165</v>
      </c>
      <c r="S5" s="133" t="s">
        <v>28</v>
      </c>
      <c r="T5" s="133" t="s">
        <v>31</v>
      </c>
      <c r="U5" s="185" t="s">
        <v>32</v>
      </c>
      <c r="V5" s="133" t="s">
        <v>33</v>
      </c>
      <c r="W5" s="98" t="str">
        <f t="shared" si="1"/>
        <v>INSERT INTO  JefeGrupo VALUES ('2011F218','1F21')</v>
      </c>
    </row>
    <row r="6" spans="1:23" x14ac:dyDescent="0.25">
      <c r="G6" s="144"/>
      <c r="H6" s="146">
        <v>1</v>
      </c>
      <c r="I6" s="146" t="s">
        <v>8</v>
      </c>
      <c r="J6" s="146">
        <v>2</v>
      </c>
      <c r="K6" s="146">
        <v>2</v>
      </c>
      <c r="L6" s="133">
        <v>3</v>
      </c>
      <c r="M6" s="147" t="s">
        <v>466</v>
      </c>
      <c r="N6" s="133" t="str">
        <f t="shared" si="0"/>
        <v>1F22</v>
      </c>
      <c r="P6" s="133" t="s">
        <v>27</v>
      </c>
      <c r="Q6" s="133" t="s">
        <v>287</v>
      </c>
      <c r="R6" s="133" t="s">
        <v>165</v>
      </c>
      <c r="S6" s="133" t="s">
        <v>28</v>
      </c>
      <c r="T6" s="133" t="s">
        <v>31</v>
      </c>
      <c r="U6" s="185" t="s">
        <v>32</v>
      </c>
      <c r="V6" s="133" t="s">
        <v>33</v>
      </c>
      <c r="W6" s="98" t="str">
        <f t="shared" si="1"/>
        <v>INSERT INTO  JefeGrupo VALUES ('2011F973','1F22')</v>
      </c>
    </row>
    <row r="7" spans="1:23" x14ac:dyDescent="0.25">
      <c r="G7" s="144"/>
      <c r="H7" s="146">
        <v>3</v>
      </c>
      <c r="I7" s="146" t="s">
        <v>4</v>
      </c>
      <c r="J7" s="146">
        <v>5</v>
      </c>
      <c r="K7" s="146">
        <v>8</v>
      </c>
      <c r="L7" s="133">
        <v>4</v>
      </c>
      <c r="M7" s="147" t="s">
        <v>467</v>
      </c>
      <c r="N7" s="133" t="str">
        <f t="shared" si="0"/>
        <v>3G58</v>
      </c>
      <c r="P7" s="133" t="s">
        <v>27</v>
      </c>
      <c r="Q7" s="133" t="s">
        <v>287</v>
      </c>
      <c r="R7" s="133" t="s">
        <v>165</v>
      </c>
      <c r="S7" s="133" t="s">
        <v>28</v>
      </c>
      <c r="T7" s="133" t="s">
        <v>31</v>
      </c>
      <c r="U7" s="185" t="s">
        <v>32</v>
      </c>
      <c r="V7" s="133" t="s">
        <v>33</v>
      </c>
      <c r="W7" s="98" t="str">
        <f t="shared" si="1"/>
        <v>INSERT INTO  JefeGrupo VALUES ('2011G625','3G58')</v>
      </c>
    </row>
    <row r="8" spans="1:23" x14ac:dyDescent="0.25">
      <c r="G8" s="144"/>
      <c r="H8" s="146">
        <v>3</v>
      </c>
      <c r="I8" s="146" t="s">
        <v>6</v>
      </c>
      <c r="J8" s="146">
        <v>5</v>
      </c>
      <c r="K8" s="146">
        <v>5</v>
      </c>
      <c r="L8" s="133">
        <v>5</v>
      </c>
      <c r="M8" s="147" t="s">
        <v>469</v>
      </c>
      <c r="N8" s="133" t="str">
        <f t="shared" si="0"/>
        <v>3A55</v>
      </c>
      <c r="P8" s="133" t="s">
        <v>27</v>
      </c>
      <c r="Q8" s="133" t="s">
        <v>287</v>
      </c>
      <c r="R8" s="133" t="s">
        <v>165</v>
      </c>
      <c r="S8" s="133" t="s">
        <v>28</v>
      </c>
      <c r="T8" s="133" t="s">
        <v>31</v>
      </c>
      <c r="U8" s="185" t="s">
        <v>32</v>
      </c>
      <c r="V8" s="133" t="s">
        <v>33</v>
      </c>
      <c r="W8" s="98" t="str">
        <f t="shared" si="1"/>
        <v>INSERT INTO  JefeGrupo VALUES ('2012A518','3A55')</v>
      </c>
    </row>
    <row r="9" spans="1:23" x14ac:dyDescent="0.25">
      <c r="G9" s="144"/>
      <c r="H9" s="146">
        <v>2</v>
      </c>
      <c r="I9" s="146" t="s">
        <v>10</v>
      </c>
      <c r="J9" s="146">
        <v>3</v>
      </c>
      <c r="K9" s="146">
        <v>3</v>
      </c>
      <c r="L9" s="133">
        <v>6</v>
      </c>
      <c r="M9" s="200" t="s">
        <v>481</v>
      </c>
      <c r="N9" s="133" t="str">
        <f t="shared" si="0"/>
        <v>2E33</v>
      </c>
      <c r="P9" s="133" t="s">
        <v>27</v>
      </c>
      <c r="Q9" s="133" t="s">
        <v>287</v>
      </c>
      <c r="R9" s="133" t="s">
        <v>165</v>
      </c>
      <c r="S9" s="133" t="s">
        <v>28</v>
      </c>
      <c r="T9" s="133" t="s">
        <v>31</v>
      </c>
      <c r="U9" s="185" t="s">
        <v>32</v>
      </c>
      <c r="V9" s="133" t="s">
        <v>33</v>
      </c>
      <c r="W9" s="98" t="str">
        <f t="shared" si="1"/>
        <v>INSERT INTO  JefeGrupo VALUES ('2011E934','2E33')</v>
      </c>
    </row>
    <row r="10" spans="1:23" x14ac:dyDescent="0.25">
      <c r="G10" s="144"/>
      <c r="H10" s="146">
        <v>2</v>
      </c>
      <c r="I10" s="146" t="s">
        <v>10</v>
      </c>
      <c r="J10" s="146">
        <v>4</v>
      </c>
      <c r="K10" s="146">
        <v>1</v>
      </c>
      <c r="L10" s="133">
        <v>7</v>
      </c>
      <c r="M10" s="200" t="s">
        <v>472</v>
      </c>
      <c r="N10" s="133" t="str">
        <f t="shared" si="0"/>
        <v>2E41</v>
      </c>
      <c r="P10" s="133" t="s">
        <v>27</v>
      </c>
      <c r="Q10" s="133" t="s">
        <v>287</v>
      </c>
      <c r="R10" s="133" t="s">
        <v>165</v>
      </c>
      <c r="S10" s="133" t="s">
        <v>28</v>
      </c>
      <c r="T10" s="133" t="s">
        <v>31</v>
      </c>
      <c r="U10" s="185" t="s">
        <v>32</v>
      </c>
      <c r="V10" s="133" t="s">
        <v>33</v>
      </c>
      <c r="W10" s="98" t="str">
        <f t="shared" si="1"/>
        <v>INSERT INTO  JefeGrupo VALUES ('2013E953','2E41')</v>
      </c>
    </row>
    <row r="11" spans="1:23" x14ac:dyDescent="0.25">
      <c r="G11" s="144"/>
      <c r="H11" s="146">
        <v>3</v>
      </c>
      <c r="I11" s="146" t="s">
        <v>4</v>
      </c>
      <c r="J11" s="146">
        <v>6</v>
      </c>
      <c r="K11" s="146">
        <v>5</v>
      </c>
      <c r="L11" s="133">
        <v>8</v>
      </c>
      <c r="M11" s="147" t="s">
        <v>471</v>
      </c>
      <c r="N11" s="133" t="str">
        <f t="shared" si="0"/>
        <v>3G65</v>
      </c>
      <c r="P11" s="133" t="s">
        <v>27</v>
      </c>
      <c r="Q11" s="133" t="s">
        <v>287</v>
      </c>
      <c r="R11" s="133" t="s">
        <v>165</v>
      </c>
      <c r="S11" s="133" t="s">
        <v>28</v>
      </c>
      <c r="T11" s="133" t="s">
        <v>31</v>
      </c>
      <c r="U11" s="185" t="s">
        <v>32</v>
      </c>
      <c r="V11" s="133" t="s">
        <v>33</v>
      </c>
      <c r="W11" s="98" t="str">
        <f t="shared" si="1"/>
        <v>INSERT INTO  JefeGrupo VALUES ('2012G359','3G65')</v>
      </c>
    </row>
    <row r="12" spans="1:23" x14ac:dyDescent="0.25">
      <c r="G12" s="144"/>
      <c r="H12" s="146">
        <v>3</v>
      </c>
      <c r="I12" s="146" t="s">
        <v>10</v>
      </c>
      <c r="J12" s="146">
        <v>5</v>
      </c>
      <c r="K12" s="146">
        <v>4</v>
      </c>
      <c r="L12" s="133">
        <v>9</v>
      </c>
      <c r="M12" s="200" t="s">
        <v>477</v>
      </c>
      <c r="N12" s="133" t="str">
        <f t="shared" si="0"/>
        <v>3E54</v>
      </c>
      <c r="P12" s="133" t="s">
        <v>27</v>
      </c>
      <c r="Q12" s="133" t="s">
        <v>287</v>
      </c>
      <c r="R12" s="133" t="s">
        <v>165</v>
      </c>
      <c r="S12" s="133" t="s">
        <v>28</v>
      </c>
      <c r="T12" s="133" t="s">
        <v>31</v>
      </c>
      <c r="U12" s="185" t="s">
        <v>32</v>
      </c>
      <c r="V12" s="133" t="s">
        <v>33</v>
      </c>
      <c r="W12" s="98" t="str">
        <f t="shared" si="1"/>
        <v>INSERT INTO  JefeGrupo VALUES ('2016E921','3E54')</v>
      </c>
    </row>
    <row r="13" spans="1:23" x14ac:dyDescent="0.25">
      <c r="G13" s="144"/>
      <c r="H13" s="146">
        <v>2</v>
      </c>
      <c r="I13" s="146" t="s">
        <v>8</v>
      </c>
      <c r="J13" s="146">
        <v>3</v>
      </c>
      <c r="K13" s="146">
        <v>3</v>
      </c>
      <c r="L13" s="133">
        <v>10</v>
      </c>
      <c r="M13" s="147" t="s">
        <v>475</v>
      </c>
      <c r="N13" s="133" t="str">
        <f t="shared" si="0"/>
        <v>2F33</v>
      </c>
      <c r="P13" s="133" t="s">
        <v>27</v>
      </c>
      <c r="Q13" s="133" t="s">
        <v>287</v>
      </c>
      <c r="R13" s="133" t="s">
        <v>165</v>
      </c>
      <c r="S13" s="133" t="s">
        <v>28</v>
      </c>
      <c r="T13" s="133" t="s">
        <v>31</v>
      </c>
      <c r="U13" s="185" t="s">
        <v>32</v>
      </c>
      <c r="V13" s="133" t="s">
        <v>33</v>
      </c>
      <c r="W13" s="98" t="str">
        <f t="shared" si="1"/>
        <v>INSERT INTO  JefeGrupo VALUES ('2015F336','2F33')</v>
      </c>
    </row>
    <row r="14" spans="1:23" x14ac:dyDescent="0.25">
      <c r="G14" s="144"/>
      <c r="H14" s="146">
        <v>2</v>
      </c>
      <c r="I14" s="146" t="s">
        <v>8</v>
      </c>
      <c r="J14" s="146">
        <v>4</v>
      </c>
      <c r="K14" s="146">
        <v>1</v>
      </c>
      <c r="L14" s="133">
        <v>11</v>
      </c>
      <c r="M14" s="147" t="s">
        <v>476</v>
      </c>
      <c r="N14" s="133" t="str">
        <f t="shared" si="0"/>
        <v>2F41</v>
      </c>
      <c r="P14" s="133" t="s">
        <v>27</v>
      </c>
      <c r="Q14" s="133" t="s">
        <v>287</v>
      </c>
      <c r="R14" s="133" t="s">
        <v>165</v>
      </c>
      <c r="S14" s="133" t="s">
        <v>28</v>
      </c>
      <c r="T14" s="133" t="s">
        <v>31</v>
      </c>
      <c r="U14" s="185" t="s">
        <v>32</v>
      </c>
      <c r="V14" s="133" t="s">
        <v>33</v>
      </c>
      <c r="W14" s="98" t="str">
        <f t="shared" si="1"/>
        <v>INSERT INTO  JefeGrupo VALUES ('2015F626','2F41')</v>
      </c>
    </row>
    <row r="15" spans="1:23" x14ac:dyDescent="0.25">
      <c r="G15" s="144"/>
      <c r="H15" s="146">
        <v>3</v>
      </c>
      <c r="I15" s="146" t="s">
        <v>6</v>
      </c>
      <c r="J15" s="146">
        <v>6</v>
      </c>
      <c r="K15" s="146">
        <v>2</v>
      </c>
      <c r="L15" s="133">
        <v>12</v>
      </c>
      <c r="M15" s="147" t="s">
        <v>470</v>
      </c>
      <c r="N15" s="133" t="str">
        <f t="shared" si="0"/>
        <v>3A62</v>
      </c>
      <c r="P15" s="133" t="s">
        <v>27</v>
      </c>
      <c r="Q15" s="133" t="s">
        <v>287</v>
      </c>
      <c r="R15" s="133" t="s">
        <v>165</v>
      </c>
      <c r="S15" s="133" t="s">
        <v>28</v>
      </c>
      <c r="T15" s="133" t="s">
        <v>31</v>
      </c>
      <c r="U15" s="185" t="s">
        <v>32</v>
      </c>
      <c r="V15" s="133" t="s">
        <v>33</v>
      </c>
      <c r="W15" s="98" t="str">
        <f t="shared" si="1"/>
        <v>INSERT INTO  JefeGrupo VALUES ('2012A781','3A62')</v>
      </c>
    </row>
  </sheetData>
  <sheetProtection selectLockedCells="1"/>
  <protectedRanges>
    <protectedRange sqref="G2:G15 H2:J13" name="ALUMNOS_19"/>
    <protectedRange sqref="L3:M15" name="ALUMNOS_20"/>
  </protectedRanges>
  <customSheetViews>
    <customSheetView guid="{CFBFA597-1949-4206-A5D0-840C2A1F97BC}" topLeftCell="C1">
      <selection activeCell="H3" sqref="H3:H14"/>
      <pageMargins left="0.7" right="0.7" top="0.75" bottom="0.75" header="0.3" footer="0.3"/>
    </customSheetView>
  </customSheetViews>
  <mergeCells count="3">
    <mergeCell ref="M2:N2"/>
    <mergeCell ref="C2:E2"/>
    <mergeCell ref="H2:K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2FA6-1411-404E-8F1B-D8895C134CAA}">
  <dimension ref="A2:R11"/>
  <sheetViews>
    <sheetView topLeftCell="H1" workbookViewId="0">
      <selection activeCell="R4" sqref="R4:R11"/>
    </sheetView>
  </sheetViews>
  <sheetFormatPr baseColWidth="10" defaultRowHeight="15" x14ac:dyDescent="0.25"/>
  <cols>
    <col min="8" max="8" width="34.140625" customWidth="1"/>
    <col min="18" max="18" width="44.85546875" customWidth="1"/>
  </cols>
  <sheetData>
    <row r="2" spans="1:18" x14ac:dyDescent="0.25">
      <c r="A2" s="246" t="s">
        <v>296</v>
      </c>
      <c r="B2" s="246"/>
      <c r="C2" s="246"/>
      <c r="D2" s="246"/>
      <c r="G2" s="207" t="s">
        <v>296</v>
      </c>
      <c r="H2" s="207"/>
      <c r="J2" t="s">
        <v>27</v>
      </c>
      <c r="R2" t="s">
        <v>34</v>
      </c>
    </row>
    <row r="3" spans="1:18" x14ac:dyDescent="0.25">
      <c r="A3" s="27" t="s">
        <v>293</v>
      </c>
      <c r="B3" s="28" t="s">
        <v>194</v>
      </c>
      <c r="C3" s="28" t="s">
        <v>24</v>
      </c>
      <c r="D3" s="29" t="s">
        <v>46</v>
      </c>
      <c r="E3" s="195" t="s">
        <v>302</v>
      </c>
      <c r="G3" s="66" t="s">
        <v>293</v>
      </c>
      <c r="H3" s="43" t="s">
        <v>301</v>
      </c>
      <c r="O3" s="20" t="s">
        <v>32</v>
      </c>
    </row>
    <row r="4" spans="1:18" x14ac:dyDescent="0.25">
      <c r="A4" s="24" t="s">
        <v>301</v>
      </c>
      <c r="B4" s="25" t="s">
        <v>26</v>
      </c>
      <c r="C4" s="25" t="s">
        <v>24</v>
      </c>
      <c r="D4" s="26"/>
      <c r="G4">
        <v>1</v>
      </c>
      <c r="H4" t="s">
        <v>304</v>
      </c>
      <c r="J4" t="s">
        <v>27</v>
      </c>
      <c r="K4" t="s">
        <v>296</v>
      </c>
      <c r="L4" t="s">
        <v>165</v>
      </c>
      <c r="M4" t="s">
        <v>28</v>
      </c>
      <c r="N4" t="s">
        <v>31</v>
      </c>
      <c r="O4" s="20" t="s">
        <v>32</v>
      </c>
      <c r="P4" t="s">
        <v>33</v>
      </c>
      <c r="R4" t="str">
        <f>_xlfn.CONCAT(J4," ",K4," ",L4,M4,G4,N4,"'",H4,"'",P4)</f>
        <v>INSERT INTO DEPARTAMENTO VALUES(1,'Gastronomia Local')</v>
      </c>
    </row>
    <row r="5" spans="1:18" x14ac:dyDescent="0.25">
      <c r="G5">
        <v>2</v>
      </c>
      <c r="H5" t="s">
        <v>303</v>
      </c>
      <c r="J5" t="s">
        <v>27</v>
      </c>
      <c r="K5" t="s">
        <v>296</v>
      </c>
      <c r="L5" t="s">
        <v>165</v>
      </c>
      <c r="M5" t="s">
        <v>28</v>
      </c>
      <c r="N5" t="s">
        <v>31</v>
      </c>
      <c r="O5" s="20" t="s">
        <v>32</v>
      </c>
      <c r="P5" t="s">
        <v>33</v>
      </c>
      <c r="R5" t="str">
        <f t="shared" ref="R5:R11" si="0">_xlfn.CONCAT(J5," ",K5," ",L5,M5,G5,N5,"'",H5,"'",P5)</f>
        <v>INSERT INTO DEPARTAMENTO VALUES(2,'Gastronomia Internacional')</v>
      </c>
    </row>
    <row r="6" spans="1:18" x14ac:dyDescent="0.25">
      <c r="G6">
        <v>3</v>
      </c>
      <c r="H6" t="s">
        <v>362</v>
      </c>
      <c r="J6" t="s">
        <v>27</v>
      </c>
      <c r="K6" t="s">
        <v>296</v>
      </c>
      <c r="L6" t="s">
        <v>165</v>
      </c>
      <c r="M6" t="s">
        <v>28</v>
      </c>
      <c r="N6" t="s">
        <v>31</v>
      </c>
      <c r="O6" s="20" t="s">
        <v>32</v>
      </c>
      <c r="P6" t="s">
        <v>33</v>
      </c>
      <c r="R6" t="str">
        <f t="shared" si="0"/>
        <v>INSERT INTO DEPARTAMENTO VALUES(3,'Desarrollo Arquitectonico')</v>
      </c>
    </row>
    <row r="7" spans="1:18" x14ac:dyDescent="0.25">
      <c r="G7">
        <v>4</v>
      </c>
      <c r="H7" t="s">
        <v>363</v>
      </c>
      <c r="J7" t="s">
        <v>27</v>
      </c>
      <c r="K7" t="s">
        <v>296</v>
      </c>
      <c r="L7" t="s">
        <v>165</v>
      </c>
      <c r="M7" t="s">
        <v>28</v>
      </c>
      <c r="N7" t="s">
        <v>31</v>
      </c>
      <c r="O7" s="20" t="s">
        <v>32</v>
      </c>
      <c r="P7" t="s">
        <v>33</v>
      </c>
      <c r="R7" t="str">
        <f t="shared" si="0"/>
        <v>INSERT INTO DEPARTAMENTO VALUES(4,'Arquitectura de Moderna')</v>
      </c>
    </row>
    <row r="8" spans="1:18" x14ac:dyDescent="0.25">
      <c r="G8">
        <v>5</v>
      </c>
      <c r="H8" t="s">
        <v>361</v>
      </c>
      <c r="J8" t="s">
        <v>27</v>
      </c>
      <c r="K8" t="s">
        <v>296</v>
      </c>
      <c r="L8" t="s">
        <v>165</v>
      </c>
      <c r="M8" t="s">
        <v>28</v>
      </c>
      <c r="N8" t="s">
        <v>31</v>
      </c>
      <c r="O8" s="20" t="s">
        <v>32</v>
      </c>
      <c r="P8" t="s">
        <v>33</v>
      </c>
      <c r="R8" t="str">
        <f t="shared" si="0"/>
        <v>INSERT INTO DEPARTAMENTO VALUES(5,'Filosofía Contemporanea')</v>
      </c>
    </row>
    <row r="9" spans="1:18" x14ac:dyDescent="0.25">
      <c r="G9">
        <v>6</v>
      </c>
      <c r="H9" t="s">
        <v>305</v>
      </c>
      <c r="J9" t="s">
        <v>27</v>
      </c>
      <c r="K9" t="s">
        <v>296</v>
      </c>
      <c r="L9" t="s">
        <v>165</v>
      </c>
      <c r="M9" t="s">
        <v>28</v>
      </c>
      <c r="N9" t="s">
        <v>31</v>
      </c>
      <c r="O9" s="20" t="s">
        <v>32</v>
      </c>
      <c r="P9" t="s">
        <v>33</v>
      </c>
      <c r="R9" t="str">
        <f t="shared" si="0"/>
        <v>INSERT INTO DEPARTAMENTO VALUES(6,'Textos Filosoficos')</v>
      </c>
    </row>
    <row r="10" spans="1:18" x14ac:dyDescent="0.25">
      <c r="G10">
        <v>7</v>
      </c>
      <c r="H10" t="s">
        <v>306</v>
      </c>
      <c r="J10" t="s">
        <v>27</v>
      </c>
      <c r="K10" t="s">
        <v>296</v>
      </c>
      <c r="L10" t="s">
        <v>165</v>
      </c>
      <c r="M10" t="s">
        <v>28</v>
      </c>
      <c r="N10" t="s">
        <v>31</v>
      </c>
      <c r="O10" s="20" t="s">
        <v>32</v>
      </c>
      <c r="P10" t="s">
        <v>33</v>
      </c>
      <c r="R10" t="str">
        <f t="shared" si="0"/>
        <v>INSERT INTO DEPARTAMENTO VALUES(7,'Electricidad')</v>
      </c>
    </row>
    <row r="11" spans="1:18" x14ac:dyDescent="0.25">
      <c r="G11">
        <v>8</v>
      </c>
      <c r="H11" t="s">
        <v>307</v>
      </c>
      <c r="J11" t="s">
        <v>27</v>
      </c>
      <c r="K11" t="s">
        <v>296</v>
      </c>
      <c r="L11" t="s">
        <v>165</v>
      </c>
      <c r="M11" t="s">
        <v>28</v>
      </c>
      <c r="N11" t="s">
        <v>31</v>
      </c>
      <c r="O11" s="20" t="s">
        <v>32</v>
      </c>
      <c r="P11" t="s">
        <v>33</v>
      </c>
      <c r="R11" t="str">
        <f t="shared" si="0"/>
        <v>INSERT INTO DEPARTAMENTO VALUES(8,'Fisica')</v>
      </c>
    </row>
  </sheetData>
  <mergeCells count="2">
    <mergeCell ref="A2:D2"/>
    <mergeCell ref="G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62A1-3DFA-4A15-93C2-F405B84E6793}">
  <dimension ref="A2:AI55"/>
  <sheetViews>
    <sheetView topLeftCell="Y1" zoomScale="80" zoomScaleNormal="80" workbookViewId="0">
      <selection activeCell="AA4" sqref="AA4:AG4"/>
    </sheetView>
  </sheetViews>
  <sheetFormatPr baseColWidth="10" defaultRowHeight="15" x14ac:dyDescent="0.25"/>
  <cols>
    <col min="2" max="2" width="14.140625" customWidth="1"/>
    <col min="10" max="10" width="12.7109375" bestFit="1" customWidth="1"/>
    <col min="11" max="11" width="12.7109375" customWidth="1"/>
    <col min="18" max="18" width="24.7109375" customWidth="1"/>
    <col min="19" max="19" width="17.28515625" customWidth="1"/>
    <col min="20" max="20" width="16.140625" customWidth="1"/>
    <col min="21" max="21" width="15.42578125" customWidth="1"/>
    <col min="22" max="22" width="31.42578125" customWidth="1"/>
    <col min="23" max="23" width="15.7109375" customWidth="1"/>
    <col min="35" max="35" width="46.42578125" customWidth="1"/>
  </cols>
  <sheetData>
    <row r="2" spans="1:35" x14ac:dyDescent="0.25">
      <c r="A2" s="247" t="s">
        <v>290</v>
      </c>
      <c r="B2" s="247"/>
      <c r="C2" s="247"/>
      <c r="D2" s="247"/>
      <c r="H2" s="236" t="s">
        <v>497</v>
      </c>
      <c r="I2" s="237"/>
      <c r="J2" s="237"/>
      <c r="K2" s="237"/>
      <c r="L2" s="238"/>
      <c r="M2" s="11"/>
      <c r="N2" s="236" t="s">
        <v>300</v>
      </c>
      <c r="O2" s="238"/>
      <c r="R2" s="248" t="s">
        <v>290</v>
      </c>
      <c r="S2" s="248"/>
      <c r="T2" s="248"/>
      <c r="U2" s="248"/>
      <c r="V2" s="248"/>
      <c r="W2" s="248"/>
      <c r="X2" s="248"/>
      <c r="Y2" s="248"/>
    </row>
    <row r="3" spans="1:35" x14ac:dyDescent="0.25">
      <c r="A3" s="27" t="s">
        <v>288</v>
      </c>
      <c r="B3" s="28" t="s">
        <v>289</v>
      </c>
      <c r="C3" s="28" t="s">
        <v>24</v>
      </c>
      <c r="D3" s="29" t="s">
        <v>46</v>
      </c>
      <c r="H3" s="22" t="s">
        <v>148</v>
      </c>
      <c r="I3" s="13"/>
      <c r="J3" s="13" t="s">
        <v>149</v>
      </c>
      <c r="K3" s="13"/>
      <c r="L3" s="23" t="s">
        <v>150</v>
      </c>
      <c r="N3" s="22" t="s">
        <v>498</v>
      </c>
      <c r="O3" s="23" t="s">
        <v>499</v>
      </c>
      <c r="R3" s="27" t="s">
        <v>288</v>
      </c>
      <c r="S3" s="22" t="s">
        <v>16</v>
      </c>
      <c r="T3" s="22" t="s">
        <v>21</v>
      </c>
      <c r="U3" s="22" t="s">
        <v>22</v>
      </c>
      <c r="V3" s="22" t="s">
        <v>291</v>
      </c>
      <c r="W3" s="22" t="s">
        <v>292</v>
      </c>
      <c r="X3" s="22" t="s">
        <v>3</v>
      </c>
      <c r="Y3" s="192" t="s">
        <v>293</v>
      </c>
      <c r="AA3" t="s">
        <v>27</v>
      </c>
      <c r="AI3" t="s">
        <v>182</v>
      </c>
    </row>
    <row r="4" spans="1:35" x14ac:dyDescent="0.25">
      <c r="A4" s="22" t="s">
        <v>16</v>
      </c>
      <c r="B4" s="13" t="s">
        <v>26</v>
      </c>
      <c r="C4" s="13" t="s">
        <v>24</v>
      </c>
      <c r="D4" s="23"/>
      <c r="H4" s="22">
        <f ca="1">RANDBETWEEN(1950,1985)</f>
        <v>1984</v>
      </c>
      <c r="I4" s="13">
        <f ca="1">RANDBETWEEN(1,12)</f>
        <v>4</v>
      </c>
      <c r="J4" s="13" t="str">
        <f ca="1">IF(I4&lt;=9, _xlfn.CONCAT(0,I4), I4)</f>
        <v>04</v>
      </c>
      <c r="K4" s="13">
        <f ca="1">RANDBETWEEN(1,31)</f>
        <v>1</v>
      </c>
      <c r="L4" s="23" t="str">
        <f ca="1">IF(K4&lt;=9, _xlfn.CONCAT(0,K4), K4)</f>
        <v>01</v>
      </c>
      <c r="N4" s="22" t="s">
        <v>6</v>
      </c>
      <c r="O4" s="23">
        <f ca="1">RANDBETWEEN(10,99)</f>
        <v>20</v>
      </c>
      <c r="Q4">
        <v>1</v>
      </c>
      <c r="R4" t="str">
        <f ca="1">_xlfn.CONCAT(MID(T4,1,2),MID(U4,1,1),MID(S4,1,1), MID(H4,3,2),J4,L4,N4,O4)</f>
        <v>CRHK840401A20</v>
      </c>
      <c r="S4" t="s">
        <v>364</v>
      </c>
      <c r="T4" t="s">
        <v>104</v>
      </c>
      <c r="U4" t="s">
        <v>94</v>
      </c>
      <c r="V4" s="196" t="s">
        <v>442</v>
      </c>
      <c r="W4" s="199">
        <v>8313943515</v>
      </c>
      <c r="X4" t="s">
        <v>6</v>
      </c>
      <c r="Y4">
        <v>1</v>
      </c>
      <c r="AA4" t="s">
        <v>27</v>
      </c>
      <c r="AB4" t="s">
        <v>290</v>
      </c>
      <c r="AC4" t="s">
        <v>165</v>
      </c>
      <c r="AD4" t="s">
        <v>28</v>
      </c>
      <c r="AE4" t="s">
        <v>31</v>
      </c>
      <c r="AF4" s="20" t="s">
        <v>32</v>
      </c>
      <c r="AG4" t="s">
        <v>33</v>
      </c>
      <c r="AI4" t="str">
        <f ca="1">_xlfn.CONCAT(AA4," ",AB4," ",AC4,AD4,"'",R4,"'",AE4,"'",S4,"'",AE4,"'",T4,"'",AE4,"'",U4,"'",AE4,"'",V4,"'",AE4,W4,AE4,"'",X4,"'",AE4,Y4,AG4)</f>
        <v>INSERT INTO PROFESOR VALUES('CRHK840401A20','KARIM','CRUZ','HERNANDEZ','COL. CENTRO TUXTEPEC',8313943515,'A',1)</v>
      </c>
    </row>
    <row r="5" spans="1:35" x14ac:dyDescent="0.25">
      <c r="A5" s="22" t="s">
        <v>21</v>
      </c>
      <c r="B5" s="13" t="s">
        <v>26</v>
      </c>
      <c r="C5" s="13" t="s">
        <v>24</v>
      </c>
      <c r="D5" s="23"/>
      <c r="H5" s="22">
        <f t="shared" ref="H5:H53" ca="1" si="0">RANDBETWEEN(1950,1985)</f>
        <v>1978</v>
      </c>
      <c r="I5" s="13">
        <f ca="1">RANDBETWEEN(1,12)</f>
        <v>3</v>
      </c>
      <c r="J5" s="13" t="str">
        <f t="shared" ref="J5:J53" ca="1" si="1">IF(I5&lt;=9, _xlfn.CONCAT(0,I5), I5)</f>
        <v>03</v>
      </c>
      <c r="K5" s="13">
        <f t="shared" ref="K5:K53" ca="1" si="2">RANDBETWEEN(1,31)</f>
        <v>18</v>
      </c>
      <c r="L5" s="23">
        <f t="shared" ref="L5:L53" ca="1" si="3">IF(K5&lt;=9, _xlfn.CONCAT(0,K5), K5)</f>
        <v>18</v>
      </c>
      <c r="N5" s="22" t="s">
        <v>146</v>
      </c>
      <c r="O5" s="23">
        <f t="shared" ref="O5:O53" ca="1" si="4">RANDBETWEEN(10,99)</f>
        <v>87</v>
      </c>
      <c r="Q5">
        <v>2</v>
      </c>
      <c r="R5" t="str">
        <f t="shared" ref="R5:R53" ca="1" si="5">_xlfn.CONCAT(MID(T5,1,2),MID(U5,1,1),MID(S5,1,1), MID(H5,3,2),J5,L5,N5,O5)</f>
        <v>GOGL780318B87</v>
      </c>
      <c r="S5" t="s">
        <v>365</v>
      </c>
      <c r="T5" t="s">
        <v>105</v>
      </c>
      <c r="U5" t="s">
        <v>95</v>
      </c>
      <c r="V5" s="196" t="s">
        <v>442</v>
      </c>
      <c r="W5" s="198">
        <v>6572008403</v>
      </c>
      <c r="X5" t="s">
        <v>6</v>
      </c>
      <c r="Y5">
        <v>2</v>
      </c>
      <c r="AA5" t="s">
        <v>27</v>
      </c>
      <c r="AB5" t="s">
        <v>290</v>
      </c>
      <c r="AC5" t="s">
        <v>165</v>
      </c>
      <c r="AD5" t="s">
        <v>28</v>
      </c>
      <c r="AE5" t="s">
        <v>31</v>
      </c>
      <c r="AF5" s="20" t="s">
        <v>32</v>
      </c>
      <c r="AG5" t="s">
        <v>33</v>
      </c>
      <c r="AI5" t="str">
        <f t="shared" ref="AI5:AI53" ca="1" si="6">_xlfn.CONCAT(AA5," ",AB5," ",AC5,AD5,"'",R5,"'",AE5,"'",S5,"'",AE5,"'",T5,"'",AE5,"'",U5,"'",AE5,"'",V5,"'",AE5,W5,AE5,"'",X5,"'",AE5,Y5,AG5)</f>
        <v>INSERT INTO PROFESOR VALUES('GOGL780318B87','LEVI','GOMEZ','GARCIA','COL. CENTRO TUXTEPEC',6572008403,'A',2)</v>
      </c>
    </row>
    <row r="6" spans="1:35" x14ac:dyDescent="0.25">
      <c r="A6" s="22" t="s">
        <v>22</v>
      </c>
      <c r="B6" s="13" t="s">
        <v>26</v>
      </c>
      <c r="C6" s="13" t="s">
        <v>43</v>
      </c>
      <c r="D6" s="23"/>
      <c r="H6" s="22">
        <f t="shared" ca="1" si="0"/>
        <v>1976</v>
      </c>
      <c r="I6" s="13">
        <f ca="1">RANDBETWEEN(1,12)</f>
        <v>8</v>
      </c>
      <c r="J6" s="13" t="str">
        <f t="shared" ca="1" si="1"/>
        <v>08</v>
      </c>
      <c r="K6" s="13">
        <f t="shared" ca="1" si="2"/>
        <v>8</v>
      </c>
      <c r="L6" s="23" t="str">
        <f t="shared" ca="1" si="3"/>
        <v>08</v>
      </c>
      <c r="N6" s="22" t="s">
        <v>285</v>
      </c>
      <c r="O6" s="23">
        <f t="shared" ca="1" si="4"/>
        <v>19</v>
      </c>
      <c r="Q6">
        <v>3</v>
      </c>
      <c r="R6" t="str">
        <f t="shared" ca="1" si="5"/>
        <v>MOML760808C19</v>
      </c>
      <c r="S6" t="s">
        <v>366</v>
      </c>
      <c r="T6" t="s">
        <v>106</v>
      </c>
      <c r="U6" t="s">
        <v>96</v>
      </c>
      <c r="V6" s="196" t="s">
        <v>442</v>
      </c>
      <c r="W6" s="198">
        <v>872373883</v>
      </c>
      <c r="X6" t="s">
        <v>6</v>
      </c>
      <c r="Y6">
        <v>3</v>
      </c>
      <c r="AA6" t="s">
        <v>27</v>
      </c>
      <c r="AB6" t="s">
        <v>290</v>
      </c>
      <c r="AC6" t="s">
        <v>165</v>
      </c>
      <c r="AD6" t="s">
        <v>28</v>
      </c>
      <c r="AE6" t="s">
        <v>31</v>
      </c>
      <c r="AF6" s="20" t="s">
        <v>32</v>
      </c>
      <c r="AG6" t="s">
        <v>33</v>
      </c>
      <c r="AI6" t="str">
        <f t="shared" ca="1" si="6"/>
        <v>INSERT INTO PROFESOR VALUES('MOML760808C19','LIBERATO','MORALES','MARTINEZ','COL. CENTRO TUXTEPEC',872373883,'A',3)</v>
      </c>
    </row>
    <row r="7" spans="1:35" x14ac:dyDescent="0.25">
      <c r="A7" s="22" t="s">
        <v>291</v>
      </c>
      <c r="B7" s="13" t="s">
        <v>294</v>
      </c>
      <c r="C7" s="13" t="s">
        <v>43</v>
      </c>
      <c r="D7" s="23"/>
      <c r="H7" s="22">
        <f t="shared" ca="1" si="0"/>
        <v>1970</v>
      </c>
      <c r="I7" s="13">
        <f ca="1">RANDBETWEEN(1,12)</f>
        <v>7</v>
      </c>
      <c r="J7" s="13" t="str">
        <f t="shared" ca="1" si="1"/>
        <v>07</v>
      </c>
      <c r="K7" s="13">
        <f t="shared" ca="1" si="2"/>
        <v>4</v>
      </c>
      <c r="L7" s="23" t="str">
        <f t="shared" ca="1" si="3"/>
        <v>04</v>
      </c>
      <c r="N7" s="22" t="s">
        <v>12</v>
      </c>
      <c r="O7" s="23">
        <f t="shared" ca="1" si="4"/>
        <v>98</v>
      </c>
      <c r="Q7">
        <v>4</v>
      </c>
      <c r="R7" t="str">
        <f t="shared" ca="1" si="5"/>
        <v>VALL700704D98</v>
      </c>
      <c r="S7" t="s">
        <v>367</v>
      </c>
      <c r="T7" t="s">
        <v>107</v>
      </c>
      <c r="U7" t="s">
        <v>97</v>
      </c>
      <c r="V7" s="196" t="s">
        <v>442</v>
      </c>
      <c r="W7" s="198">
        <v>8352727365</v>
      </c>
      <c r="X7" t="s">
        <v>6</v>
      </c>
      <c r="Y7">
        <v>4</v>
      </c>
      <c r="AA7" t="s">
        <v>27</v>
      </c>
      <c r="AB7" t="s">
        <v>290</v>
      </c>
      <c r="AC7" t="s">
        <v>165</v>
      </c>
      <c r="AD7" t="s">
        <v>28</v>
      </c>
      <c r="AE7" t="s">
        <v>31</v>
      </c>
      <c r="AF7" s="20" t="s">
        <v>32</v>
      </c>
      <c r="AG7" t="s">
        <v>33</v>
      </c>
      <c r="AI7" t="str">
        <f t="shared" ca="1" si="6"/>
        <v>INSERT INTO PROFESOR VALUES('VALL700704D98','LUIS ALBER','VAZQUEZ','LOPEZ','COL. CENTRO TUXTEPEC',8352727365,'A',4)</v>
      </c>
    </row>
    <row r="8" spans="1:35" x14ac:dyDescent="0.25">
      <c r="A8" s="22" t="s">
        <v>292</v>
      </c>
      <c r="B8" s="13" t="s">
        <v>295</v>
      </c>
      <c r="C8" s="13" t="s">
        <v>43</v>
      </c>
      <c r="D8" s="23"/>
      <c r="H8" s="22">
        <f t="shared" ca="1" si="0"/>
        <v>1961</v>
      </c>
      <c r="I8" s="13">
        <f t="shared" ref="I8:I53" ca="1" si="7">RANDBETWEEN(1,12)</f>
        <v>8</v>
      </c>
      <c r="J8" s="13" t="str">
        <f t="shared" ca="1" si="1"/>
        <v>08</v>
      </c>
      <c r="K8" s="13">
        <f t="shared" ca="1" si="2"/>
        <v>14</v>
      </c>
      <c r="L8" s="23">
        <f t="shared" ca="1" si="3"/>
        <v>14</v>
      </c>
      <c r="N8" s="22" t="s">
        <v>10</v>
      </c>
      <c r="O8" s="23">
        <f t="shared" ca="1" si="4"/>
        <v>72</v>
      </c>
      <c r="Q8">
        <v>5</v>
      </c>
      <c r="R8" t="str">
        <f t="shared" ca="1" si="5"/>
        <v>JIGL610814E72</v>
      </c>
      <c r="S8" t="s">
        <v>368</v>
      </c>
      <c r="T8" t="s">
        <v>108</v>
      </c>
      <c r="U8" t="s">
        <v>98</v>
      </c>
      <c r="V8" s="196" t="s">
        <v>442</v>
      </c>
      <c r="W8" s="198">
        <v>6934385206</v>
      </c>
      <c r="X8" t="s">
        <v>6</v>
      </c>
      <c r="Y8">
        <v>5</v>
      </c>
      <c r="AA8" t="s">
        <v>27</v>
      </c>
      <c r="AB8" t="s">
        <v>290</v>
      </c>
      <c r="AC8" t="s">
        <v>165</v>
      </c>
      <c r="AD8" t="s">
        <v>28</v>
      </c>
      <c r="AE8" t="s">
        <v>31</v>
      </c>
      <c r="AF8" s="20" t="s">
        <v>32</v>
      </c>
      <c r="AG8" t="s">
        <v>33</v>
      </c>
      <c r="AI8" t="str">
        <f t="shared" ca="1" si="6"/>
        <v>INSERT INTO PROFESOR VALUES('JIGL610814E72','LUIS OSCAR','JIMENEZ','GONZALEZ','COL. CENTRO TUXTEPEC',6934385206,'A',5)</v>
      </c>
    </row>
    <row r="9" spans="1:35" x14ac:dyDescent="0.25">
      <c r="A9" s="22" t="s">
        <v>3</v>
      </c>
      <c r="B9" s="13" t="s">
        <v>25</v>
      </c>
      <c r="C9" s="13" t="s">
        <v>24</v>
      </c>
      <c r="D9" s="23"/>
      <c r="H9" s="22">
        <f t="shared" ca="1" si="0"/>
        <v>1981</v>
      </c>
      <c r="I9" s="13">
        <f ca="1">RANDBETWEEN(1,12)</f>
        <v>8</v>
      </c>
      <c r="J9" s="13" t="str">
        <f t="shared" ca="1" si="1"/>
        <v>08</v>
      </c>
      <c r="K9" s="13">
        <f t="shared" ca="1" si="2"/>
        <v>20</v>
      </c>
      <c r="L9" s="23">
        <f t="shared" ca="1" si="3"/>
        <v>20</v>
      </c>
      <c r="N9" s="22" t="s">
        <v>8</v>
      </c>
      <c r="O9" s="23">
        <f t="shared" ca="1" si="4"/>
        <v>23</v>
      </c>
      <c r="Q9">
        <v>6</v>
      </c>
      <c r="R9" t="str">
        <f t="shared" ca="1" si="5"/>
        <v>REPE810820F23</v>
      </c>
      <c r="S9" t="s">
        <v>369</v>
      </c>
      <c r="T9" t="s">
        <v>109</v>
      </c>
      <c r="U9" t="s">
        <v>100</v>
      </c>
      <c r="V9" s="196" t="s">
        <v>442</v>
      </c>
      <c r="W9" s="198">
        <v>7478367809</v>
      </c>
      <c r="X9" t="s">
        <v>6</v>
      </c>
      <c r="Y9">
        <v>6</v>
      </c>
      <c r="AA9" t="s">
        <v>27</v>
      </c>
      <c r="AB9" t="s">
        <v>290</v>
      </c>
      <c r="AC9" t="s">
        <v>165</v>
      </c>
      <c r="AD9" t="s">
        <v>28</v>
      </c>
      <c r="AE9" t="s">
        <v>31</v>
      </c>
      <c r="AF9" s="20" t="s">
        <v>32</v>
      </c>
      <c r="AG9" t="s">
        <v>33</v>
      </c>
      <c r="AI9" t="str">
        <f t="shared" ca="1" si="6"/>
        <v>INSERT INTO PROFESOR VALUES('REPE810820F23','EULALIO','REYES','PEREZ','COL. CENTRO TUXTEPEC',7478367809,'A',6)</v>
      </c>
    </row>
    <row r="10" spans="1:35" x14ac:dyDescent="0.25">
      <c r="A10" s="192" t="s">
        <v>293</v>
      </c>
      <c r="B10" s="193" t="s">
        <v>194</v>
      </c>
      <c r="C10" s="193" t="s">
        <v>43</v>
      </c>
      <c r="D10" s="194" t="s">
        <v>45</v>
      </c>
      <c r="E10" s="191" t="s">
        <v>296</v>
      </c>
      <c r="F10" s="191"/>
      <c r="H10" s="22">
        <f t="shared" ca="1" si="0"/>
        <v>1956</v>
      </c>
      <c r="I10" s="13">
        <f ca="1">RANDBETWEEN(1,12)</f>
        <v>10</v>
      </c>
      <c r="J10" s="13">
        <f t="shared" ca="1" si="1"/>
        <v>10</v>
      </c>
      <c r="K10" s="13">
        <f t="shared" ca="1" si="2"/>
        <v>20</v>
      </c>
      <c r="L10" s="23">
        <f t="shared" ca="1" si="3"/>
        <v>20</v>
      </c>
      <c r="N10" s="22" t="s">
        <v>4</v>
      </c>
      <c r="O10" s="23">
        <f t="shared" ca="1" si="4"/>
        <v>92</v>
      </c>
      <c r="Q10">
        <v>7</v>
      </c>
      <c r="R10" t="str">
        <f t="shared" ca="1" si="5"/>
        <v>DISD561020G92</v>
      </c>
      <c r="S10" t="s">
        <v>370</v>
      </c>
      <c r="T10" t="s">
        <v>110</v>
      </c>
      <c r="U10" t="s">
        <v>101</v>
      </c>
      <c r="V10" s="196" t="s">
        <v>443</v>
      </c>
      <c r="W10" s="198">
        <v>7415777692</v>
      </c>
      <c r="X10" t="s">
        <v>6</v>
      </c>
      <c r="Y10">
        <v>7</v>
      </c>
      <c r="AA10" t="s">
        <v>27</v>
      </c>
      <c r="AB10" t="s">
        <v>290</v>
      </c>
      <c r="AC10" t="s">
        <v>165</v>
      </c>
      <c r="AD10" t="s">
        <v>28</v>
      </c>
      <c r="AE10" t="s">
        <v>31</v>
      </c>
      <c r="AF10" s="20" t="s">
        <v>32</v>
      </c>
      <c r="AG10" t="s">
        <v>33</v>
      </c>
      <c r="AI10" t="str">
        <f t="shared" ca="1" si="6"/>
        <v>INSERT INTO PROFESOR VALUES('DISD561020G92','DIONICIO','DIAZ','SANCHEZ','COL. LAZARO CARDENAS',7415777692,'A',7)</v>
      </c>
    </row>
    <row r="11" spans="1:35" x14ac:dyDescent="0.25">
      <c r="H11" s="22">
        <f t="shared" ca="1" si="0"/>
        <v>1983</v>
      </c>
      <c r="I11" s="13">
        <f ca="1">RANDBETWEEN(1,12)</f>
        <v>8</v>
      </c>
      <c r="J11" s="13" t="str">
        <f t="shared" ca="1" si="1"/>
        <v>08</v>
      </c>
      <c r="K11" s="13">
        <f t="shared" ca="1" si="2"/>
        <v>26</v>
      </c>
      <c r="L11" s="23">
        <f t="shared" ca="1" si="3"/>
        <v>26</v>
      </c>
      <c r="N11" s="22" t="s">
        <v>500</v>
      </c>
      <c r="O11" s="23">
        <f t="shared" ca="1" si="4"/>
        <v>59</v>
      </c>
      <c r="Q11">
        <v>8</v>
      </c>
      <c r="R11" t="str">
        <f t="shared" ca="1" si="5"/>
        <v>TORE830826H59</v>
      </c>
      <c r="S11" t="s">
        <v>371</v>
      </c>
      <c r="T11" t="s">
        <v>111</v>
      </c>
      <c r="U11" t="s">
        <v>102</v>
      </c>
      <c r="V11" s="196" t="s">
        <v>443</v>
      </c>
      <c r="W11" s="198">
        <v>6668793485</v>
      </c>
      <c r="X11" t="s">
        <v>6</v>
      </c>
      <c r="Y11">
        <v>8</v>
      </c>
      <c r="AA11" t="s">
        <v>27</v>
      </c>
      <c r="AB11" t="s">
        <v>290</v>
      </c>
      <c r="AC11" t="s">
        <v>165</v>
      </c>
      <c r="AD11" t="s">
        <v>28</v>
      </c>
      <c r="AE11" t="s">
        <v>31</v>
      </c>
      <c r="AF11" s="20" t="s">
        <v>32</v>
      </c>
      <c r="AG11" t="s">
        <v>33</v>
      </c>
      <c r="AI11" t="str">
        <f t="shared" ca="1" si="6"/>
        <v>INSERT INTO PROFESOR VALUES('TORE830826H59','EDWIN','TORRES','RAMIREZ','COL. LAZARO CARDENAS',6668793485,'A',8)</v>
      </c>
    </row>
    <row r="12" spans="1:35" x14ac:dyDescent="0.25">
      <c r="H12" s="22">
        <f t="shared" ca="1" si="0"/>
        <v>1950</v>
      </c>
      <c r="I12" s="13">
        <f t="shared" ca="1" si="7"/>
        <v>10</v>
      </c>
      <c r="J12" s="13">
        <f t="shared" ca="1" si="1"/>
        <v>10</v>
      </c>
      <c r="K12" s="13">
        <f t="shared" ca="1" si="2"/>
        <v>29</v>
      </c>
      <c r="L12" s="23">
        <f t="shared" ca="1" si="3"/>
        <v>29</v>
      </c>
      <c r="N12" s="22" t="s">
        <v>460</v>
      </c>
      <c r="O12" s="23">
        <f t="shared" ca="1" si="4"/>
        <v>67</v>
      </c>
      <c r="Q12">
        <v>9</v>
      </c>
      <c r="R12" t="str">
        <f t="shared" ca="1" si="5"/>
        <v>REFP501029I67</v>
      </c>
      <c r="S12" t="s">
        <v>372</v>
      </c>
      <c r="T12" t="s">
        <v>408</v>
      </c>
      <c r="U12" t="s">
        <v>103</v>
      </c>
      <c r="V12" s="196" t="s">
        <v>443</v>
      </c>
      <c r="W12" s="198">
        <v>8426124802</v>
      </c>
      <c r="X12" t="s">
        <v>6</v>
      </c>
      <c r="Y12">
        <v>9</v>
      </c>
      <c r="AA12" t="s">
        <v>27</v>
      </c>
      <c r="AB12" t="s">
        <v>290</v>
      </c>
      <c r="AC12" t="s">
        <v>165</v>
      </c>
      <c r="AD12" t="s">
        <v>28</v>
      </c>
      <c r="AE12" t="s">
        <v>31</v>
      </c>
      <c r="AF12" s="20" t="s">
        <v>32</v>
      </c>
      <c r="AG12" t="s">
        <v>33</v>
      </c>
      <c r="AI12" t="str">
        <f t="shared" ca="1" si="6"/>
        <v>INSERT INTO PROFESOR VALUES('REFP501029I67','PRIMITIVO','RENDON','FLORES','COL. LAZARO CARDENAS',8426124802,'A',9)</v>
      </c>
    </row>
    <row r="13" spans="1:35" x14ac:dyDescent="0.25">
      <c r="A13" s="77" t="s">
        <v>288</v>
      </c>
      <c r="B13" s="21"/>
      <c r="H13" s="22">
        <f t="shared" ca="1" si="0"/>
        <v>1951</v>
      </c>
      <c r="I13" s="13">
        <f t="shared" ref="I13:I21" ca="1" si="8">RANDBETWEEN(1,12)</f>
        <v>12</v>
      </c>
      <c r="J13" s="13">
        <f t="shared" ca="1" si="1"/>
        <v>12</v>
      </c>
      <c r="K13" s="13">
        <f t="shared" ca="1" si="2"/>
        <v>23</v>
      </c>
      <c r="L13" s="23">
        <f t="shared" ca="1" si="3"/>
        <v>23</v>
      </c>
      <c r="N13" s="22" t="s">
        <v>456</v>
      </c>
      <c r="O13" s="23">
        <f t="shared" ca="1" si="4"/>
        <v>26</v>
      </c>
      <c r="Q13">
        <v>10</v>
      </c>
      <c r="R13" t="str">
        <f t="shared" ca="1" si="5"/>
        <v>ESCR511223J26</v>
      </c>
      <c r="S13" t="s">
        <v>373</v>
      </c>
      <c r="T13" t="s">
        <v>409</v>
      </c>
      <c r="U13" t="s">
        <v>104</v>
      </c>
      <c r="V13" s="196" t="s">
        <v>443</v>
      </c>
      <c r="W13" s="198">
        <v>8983154107</v>
      </c>
      <c r="X13" t="s">
        <v>6</v>
      </c>
      <c r="Y13">
        <v>10</v>
      </c>
      <c r="AA13" t="s">
        <v>27</v>
      </c>
      <c r="AB13" t="s">
        <v>290</v>
      </c>
      <c r="AC13" t="s">
        <v>165</v>
      </c>
      <c r="AD13" t="s">
        <v>28</v>
      </c>
      <c r="AE13" t="s">
        <v>31</v>
      </c>
      <c r="AF13" s="20" t="s">
        <v>32</v>
      </c>
      <c r="AG13" t="s">
        <v>33</v>
      </c>
      <c r="AI13" t="str">
        <f t="shared" ca="1" si="6"/>
        <v>INSERT INTO PROFESOR VALUES('ESCR511223J26','ROQUE','ESCAMILLA','CRUZ','COL. LAZARO CARDENAS',8983154107,'A',10)</v>
      </c>
    </row>
    <row r="14" spans="1:35" x14ac:dyDescent="0.25">
      <c r="A14" s="22" t="s">
        <v>297</v>
      </c>
      <c r="B14" s="23">
        <v>2</v>
      </c>
      <c r="H14" s="22">
        <f t="shared" ca="1" si="0"/>
        <v>1980</v>
      </c>
      <c r="I14" s="13">
        <f t="shared" ca="1" si="8"/>
        <v>6</v>
      </c>
      <c r="J14" s="13" t="str">
        <f t="shared" ca="1" si="1"/>
        <v>06</v>
      </c>
      <c r="K14" s="13">
        <f t="shared" ca="1" si="2"/>
        <v>10</v>
      </c>
      <c r="L14" s="23">
        <f t="shared" ca="1" si="3"/>
        <v>10</v>
      </c>
      <c r="N14" s="22" t="s">
        <v>501</v>
      </c>
      <c r="O14" s="23">
        <f t="shared" ca="1" si="4"/>
        <v>24</v>
      </c>
      <c r="Q14">
        <v>11</v>
      </c>
      <c r="R14" t="str">
        <f t="shared" ca="1" si="5"/>
        <v>ESHT800610K24</v>
      </c>
      <c r="S14" t="s">
        <v>374</v>
      </c>
      <c r="T14" t="s">
        <v>410</v>
      </c>
      <c r="U14" t="s">
        <v>94</v>
      </c>
      <c r="V14" s="196" t="s">
        <v>443</v>
      </c>
      <c r="W14" s="198">
        <v>8541863538</v>
      </c>
      <c r="X14" t="s">
        <v>6</v>
      </c>
      <c r="Y14">
        <v>1</v>
      </c>
      <c r="AA14" t="s">
        <v>27</v>
      </c>
      <c r="AB14" t="s">
        <v>290</v>
      </c>
      <c r="AC14" t="s">
        <v>165</v>
      </c>
      <c r="AD14" t="s">
        <v>28</v>
      </c>
      <c r="AE14" t="s">
        <v>31</v>
      </c>
      <c r="AF14" s="20" t="s">
        <v>32</v>
      </c>
      <c r="AG14" t="s">
        <v>33</v>
      </c>
      <c r="AI14" t="str">
        <f t="shared" ca="1" si="6"/>
        <v>INSERT INTO PROFESOR VALUES('ESHT800610K24','TIMOTEO','ESCOBEDO','HERNANDEZ','COL. LAZARO CARDENAS',8541863538,'A',1)</v>
      </c>
    </row>
    <row r="15" spans="1:35" x14ac:dyDescent="0.25">
      <c r="A15" s="22" t="s">
        <v>298</v>
      </c>
      <c r="B15" s="23">
        <v>1</v>
      </c>
      <c r="H15" s="22">
        <f t="shared" ca="1" si="0"/>
        <v>1960</v>
      </c>
      <c r="I15" s="13">
        <f t="shared" ca="1" si="8"/>
        <v>8</v>
      </c>
      <c r="J15" s="13" t="str">
        <f t="shared" ca="1" si="1"/>
        <v>08</v>
      </c>
      <c r="K15" s="13">
        <f t="shared" ca="1" si="2"/>
        <v>7</v>
      </c>
      <c r="L15" s="23" t="str">
        <f t="shared" ca="1" si="3"/>
        <v>07</v>
      </c>
      <c r="N15" s="22" t="s">
        <v>464</v>
      </c>
      <c r="O15" s="23">
        <f t="shared" ca="1" si="4"/>
        <v>33</v>
      </c>
      <c r="Q15">
        <v>12</v>
      </c>
      <c r="R15" t="str">
        <f t="shared" ca="1" si="5"/>
        <v>SAGM600807L33</v>
      </c>
      <c r="S15" t="s">
        <v>62</v>
      </c>
      <c r="T15" t="s">
        <v>411</v>
      </c>
      <c r="U15" t="s">
        <v>95</v>
      </c>
      <c r="V15" s="196" t="s">
        <v>444</v>
      </c>
      <c r="W15" s="198">
        <v>8252762116</v>
      </c>
      <c r="X15" t="s">
        <v>6</v>
      </c>
      <c r="Y15">
        <v>2</v>
      </c>
      <c r="AA15" t="s">
        <v>27</v>
      </c>
      <c r="AB15" t="s">
        <v>290</v>
      </c>
      <c r="AC15" t="s">
        <v>165</v>
      </c>
      <c r="AD15" t="s">
        <v>28</v>
      </c>
      <c r="AE15" t="s">
        <v>31</v>
      </c>
      <c r="AF15" s="20" t="s">
        <v>32</v>
      </c>
      <c r="AG15" t="s">
        <v>33</v>
      </c>
      <c r="AI15" t="str">
        <f t="shared" ca="1" si="6"/>
        <v>INSERT INTO PROFESOR VALUES('SAGM600807L33','MARIA','SAUCEDO','GARCIA','COL. LA PIRAGUA',8252762116,'A',2)</v>
      </c>
    </row>
    <row r="16" spans="1:35" x14ac:dyDescent="0.25">
      <c r="A16" s="22" t="s">
        <v>16</v>
      </c>
      <c r="B16" s="23">
        <v>1</v>
      </c>
      <c r="H16" s="22">
        <f t="shared" ca="1" si="0"/>
        <v>1974</v>
      </c>
      <c r="I16" s="13">
        <f t="shared" ca="1" si="8"/>
        <v>10</v>
      </c>
      <c r="J16" s="13">
        <f t="shared" ca="1" si="1"/>
        <v>10</v>
      </c>
      <c r="K16" s="13">
        <f t="shared" ca="1" si="2"/>
        <v>1</v>
      </c>
      <c r="L16" s="23" t="str">
        <f t="shared" ca="1" si="3"/>
        <v>01</v>
      </c>
      <c r="N16" s="22" t="s">
        <v>142</v>
      </c>
      <c r="O16" s="23">
        <f t="shared" ca="1" si="4"/>
        <v>37</v>
      </c>
      <c r="Q16">
        <v>13</v>
      </c>
      <c r="R16" t="str">
        <f t="shared" ca="1" si="5"/>
        <v>AMMV741001M37</v>
      </c>
      <c r="S16" t="s">
        <v>52</v>
      </c>
      <c r="T16" t="s">
        <v>412</v>
      </c>
      <c r="U16" t="s">
        <v>96</v>
      </c>
      <c r="V16" s="196" t="s">
        <v>444</v>
      </c>
      <c r="W16" s="198">
        <v>7907633340</v>
      </c>
      <c r="X16" t="s">
        <v>6</v>
      </c>
      <c r="Y16">
        <v>3</v>
      </c>
      <c r="AA16" t="s">
        <v>27</v>
      </c>
      <c r="AB16" t="s">
        <v>290</v>
      </c>
      <c r="AC16" t="s">
        <v>165</v>
      </c>
      <c r="AD16" t="s">
        <v>28</v>
      </c>
      <c r="AE16" t="s">
        <v>31</v>
      </c>
      <c r="AF16" s="20" t="s">
        <v>32</v>
      </c>
      <c r="AG16" t="s">
        <v>33</v>
      </c>
      <c r="AI16" t="str">
        <f t="shared" ca="1" si="6"/>
        <v>INSERT INTO PROFESOR VALUES('AMMV741001M37','VERONICA','AMADOR','MARTINEZ','COL. LA PIRAGUA',7907633340,'A',3)</v>
      </c>
    </row>
    <row r="17" spans="1:35" x14ac:dyDescent="0.25">
      <c r="A17" s="22" t="s">
        <v>299</v>
      </c>
      <c r="B17" s="23">
        <v>6</v>
      </c>
      <c r="H17" s="22">
        <f t="shared" ca="1" si="0"/>
        <v>1970</v>
      </c>
      <c r="I17" s="13">
        <f t="shared" ca="1" si="8"/>
        <v>11</v>
      </c>
      <c r="J17" s="13">
        <f t="shared" ca="1" si="1"/>
        <v>11</v>
      </c>
      <c r="K17" s="13">
        <f t="shared" ca="1" si="2"/>
        <v>23</v>
      </c>
      <c r="L17" s="23">
        <f t="shared" ca="1" si="3"/>
        <v>23</v>
      </c>
      <c r="N17" s="22" t="s">
        <v>208</v>
      </c>
      <c r="O17" s="23">
        <f t="shared" ca="1" si="4"/>
        <v>72</v>
      </c>
      <c r="Q17">
        <v>14</v>
      </c>
      <c r="R17" t="str">
        <f t="shared" ca="1" si="5"/>
        <v>LELM701123N72</v>
      </c>
      <c r="S17" t="s">
        <v>403</v>
      </c>
      <c r="T17" t="s">
        <v>413</v>
      </c>
      <c r="U17" t="s">
        <v>97</v>
      </c>
      <c r="V17" s="196" t="s">
        <v>444</v>
      </c>
      <c r="W17" s="198">
        <v>8417190963</v>
      </c>
      <c r="X17" t="s">
        <v>6</v>
      </c>
      <c r="Y17">
        <v>4</v>
      </c>
      <c r="AA17" t="s">
        <v>27</v>
      </c>
      <c r="AB17" t="s">
        <v>290</v>
      </c>
      <c r="AC17" t="s">
        <v>165</v>
      </c>
      <c r="AD17" t="s">
        <v>28</v>
      </c>
      <c r="AE17" t="s">
        <v>31</v>
      </c>
      <c r="AF17" s="20" t="s">
        <v>32</v>
      </c>
      <c r="AG17" t="s">
        <v>33</v>
      </c>
      <c r="AI17" t="str">
        <f t="shared" ca="1" si="6"/>
        <v>INSERT INTO PROFESOR VALUES('LELM701123N72','MARGARITA','LEAL','LOPEZ','COL. LA PIRAGUA',8417190963,'A',4)</v>
      </c>
    </row>
    <row r="18" spans="1:35" x14ac:dyDescent="0.25">
      <c r="A18" s="24" t="s">
        <v>300</v>
      </c>
      <c r="B18" s="26">
        <v>3</v>
      </c>
      <c r="H18" s="22">
        <f t="shared" ca="1" si="0"/>
        <v>1984</v>
      </c>
      <c r="I18" s="13">
        <f t="shared" ca="1" si="8"/>
        <v>6</v>
      </c>
      <c r="J18" s="13" t="str">
        <f t="shared" ca="1" si="1"/>
        <v>06</v>
      </c>
      <c r="K18" s="13">
        <f t="shared" ca="1" si="2"/>
        <v>14</v>
      </c>
      <c r="L18" s="23">
        <f t="shared" ca="1" si="3"/>
        <v>14</v>
      </c>
      <c r="N18" s="22" t="s">
        <v>463</v>
      </c>
      <c r="O18" s="23">
        <f t="shared" ca="1" si="4"/>
        <v>39</v>
      </c>
      <c r="Q18">
        <v>15</v>
      </c>
      <c r="R18" t="str">
        <f t="shared" ca="1" si="5"/>
        <v>COGE840614O39</v>
      </c>
      <c r="S18" t="s">
        <v>404</v>
      </c>
      <c r="T18" t="s">
        <v>414</v>
      </c>
      <c r="U18" t="s">
        <v>98</v>
      </c>
      <c r="V18" s="196" t="s">
        <v>444</v>
      </c>
      <c r="W18" s="198">
        <v>8553070892</v>
      </c>
      <c r="X18" t="s">
        <v>6</v>
      </c>
      <c r="Y18">
        <v>5</v>
      </c>
      <c r="AA18" t="s">
        <v>27</v>
      </c>
      <c r="AB18" t="s">
        <v>290</v>
      </c>
      <c r="AC18" t="s">
        <v>165</v>
      </c>
      <c r="AD18" t="s">
        <v>28</v>
      </c>
      <c r="AE18" t="s">
        <v>31</v>
      </c>
      <c r="AF18" s="20" t="s">
        <v>32</v>
      </c>
      <c r="AG18" t="s">
        <v>33</v>
      </c>
      <c r="AI18" t="str">
        <f t="shared" ca="1" si="6"/>
        <v>INSERT INTO PROFESOR VALUES('COGE840614O39','ELIZABETH','CORTEZ','GONZALEZ','COL. LA PIRAGUA',8553070892,'A',5)</v>
      </c>
    </row>
    <row r="19" spans="1:35" x14ac:dyDescent="0.25">
      <c r="H19" s="22">
        <f t="shared" ca="1" si="0"/>
        <v>1957</v>
      </c>
      <c r="I19" s="13">
        <f t="shared" ca="1" si="8"/>
        <v>9</v>
      </c>
      <c r="J19" s="13" t="str">
        <f t="shared" ca="1" si="1"/>
        <v>09</v>
      </c>
      <c r="K19" s="13">
        <f t="shared" ca="1" si="2"/>
        <v>25</v>
      </c>
      <c r="L19" s="23">
        <f t="shared" ca="1" si="3"/>
        <v>25</v>
      </c>
      <c r="N19" s="22" t="s">
        <v>502</v>
      </c>
      <c r="O19" s="23">
        <f t="shared" ca="1" si="4"/>
        <v>67</v>
      </c>
      <c r="Q19">
        <v>16</v>
      </c>
      <c r="R19" t="str">
        <f t="shared" ca="1" si="5"/>
        <v>GORT570925P67</v>
      </c>
      <c r="S19" t="s">
        <v>375</v>
      </c>
      <c r="T19" t="s">
        <v>105</v>
      </c>
      <c r="U19" t="s">
        <v>99</v>
      </c>
      <c r="V19" s="197" t="s">
        <v>445</v>
      </c>
      <c r="W19" s="198">
        <v>6643873251</v>
      </c>
      <c r="X19" t="s">
        <v>6</v>
      </c>
      <c r="Y19">
        <v>6</v>
      </c>
      <c r="AA19" t="s">
        <v>27</v>
      </c>
      <c r="AB19" t="s">
        <v>290</v>
      </c>
      <c r="AC19" t="s">
        <v>165</v>
      </c>
      <c r="AD19" t="s">
        <v>28</v>
      </c>
      <c r="AE19" t="s">
        <v>31</v>
      </c>
      <c r="AF19" s="20" t="s">
        <v>32</v>
      </c>
      <c r="AG19" t="s">
        <v>33</v>
      </c>
      <c r="AI19" t="str">
        <f t="shared" ca="1" si="6"/>
        <v>INSERT INTO PROFESOR VALUES('GORT570925P67','TANIA','GOMEZ','RODRIGUEZ','AV. GUADALUPE',6643873251,'A',6)</v>
      </c>
    </row>
    <row r="20" spans="1:35" x14ac:dyDescent="0.25">
      <c r="A20" s="77" t="s">
        <v>3</v>
      </c>
      <c r="B20" s="21"/>
      <c r="H20" s="22">
        <f t="shared" ca="1" si="0"/>
        <v>1971</v>
      </c>
      <c r="I20" s="13">
        <f t="shared" ca="1" si="8"/>
        <v>10</v>
      </c>
      <c r="J20" s="13">
        <f t="shared" ca="1" si="1"/>
        <v>10</v>
      </c>
      <c r="K20" s="13">
        <f t="shared" ca="1" si="2"/>
        <v>10</v>
      </c>
      <c r="L20" s="23">
        <f t="shared" ca="1" si="3"/>
        <v>10</v>
      </c>
      <c r="N20" s="22" t="s">
        <v>503</v>
      </c>
      <c r="O20" s="23">
        <f t="shared" ca="1" si="4"/>
        <v>97</v>
      </c>
      <c r="Q20">
        <v>17</v>
      </c>
      <c r="R20" t="str">
        <f t="shared" ca="1" si="5"/>
        <v>MOPA711010Q97</v>
      </c>
      <c r="S20" t="s">
        <v>376</v>
      </c>
      <c r="T20" t="s">
        <v>106</v>
      </c>
      <c r="U20" t="s">
        <v>100</v>
      </c>
      <c r="V20" s="197" t="s">
        <v>445</v>
      </c>
      <c r="W20" s="198">
        <v>7672788504</v>
      </c>
      <c r="X20" t="s">
        <v>6</v>
      </c>
      <c r="Y20">
        <v>7</v>
      </c>
      <c r="AA20" t="s">
        <v>27</v>
      </c>
      <c r="AB20" t="s">
        <v>290</v>
      </c>
      <c r="AC20" t="s">
        <v>165</v>
      </c>
      <c r="AD20" t="s">
        <v>28</v>
      </c>
      <c r="AE20" t="s">
        <v>31</v>
      </c>
      <c r="AF20" s="20" t="s">
        <v>32</v>
      </c>
      <c r="AG20" t="s">
        <v>33</v>
      </c>
      <c r="AI20" t="str">
        <f t="shared" ca="1" si="6"/>
        <v>INSERT INTO PROFESOR VALUES('MOPA711010Q97','ADELINA','MORALES','PEREZ','AV. GUADALUPE',7672788504,'A',7)</v>
      </c>
    </row>
    <row r="21" spans="1:35" x14ac:dyDescent="0.25">
      <c r="A21" s="22" t="s">
        <v>6</v>
      </c>
      <c r="B21" s="23" t="s">
        <v>457</v>
      </c>
      <c r="H21" s="22">
        <f t="shared" ca="1" si="0"/>
        <v>1969</v>
      </c>
      <c r="I21" s="13">
        <f t="shared" ca="1" si="8"/>
        <v>10</v>
      </c>
      <c r="J21" s="13">
        <f t="shared" ca="1" si="1"/>
        <v>10</v>
      </c>
      <c r="K21" s="13">
        <f t="shared" ca="1" si="2"/>
        <v>27</v>
      </c>
      <c r="L21" s="23">
        <f t="shared" ca="1" si="3"/>
        <v>27</v>
      </c>
      <c r="N21" s="22" t="s">
        <v>462</v>
      </c>
      <c r="O21" s="23">
        <f t="shared" ca="1" si="4"/>
        <v>74</v>
      </c>
      <c r="Q21">
        <v>18</v>
      </c>
      <c r="R21" t="str">
        <f t="shared" ca="1" si="5"/>
        <v>VASM691027R74</v>
      </c>
      <c r="S21" t="s">
        <v>405</v>
      </c>
      <c r="T21" t="s">
        <v>107</v>
      </c>
      <c r="U21" t="s">
        <v>101</v>
      </c>
      <c r="V21" s="197" t="s">
        <v>445</v>
      </c>
      <c r="W21" s="198">
        <v>7706243535</v>
      </c>
      <c r="X21" t="s">
        <v>146</v>
      </c>
      <c r="Y21">
        <v>8</v>
      </c>
      <c r="AA21" t="s">
        <v>27</v>
      </c>
      <c r="AB21" t="s">
        <v>290</v>
      </c>
      <c r="AC21" t="s">
        <v>165</v>
      </c>
      <c r="AD21" t="s">
        <v>28</v>
      </c>
      <c r="AE21" t="s">
        <v>31</v>
      </c>
      <c r="AF21" s="20" t="s">
        <v>32</v>
      </c>
      <c r="AG21" t="s">
        <v>33</v>
      </c>
      <c r="AI21" t="str">
        <f t="shared" ca="1" si="6"/>
        <v>INSERT INTO PROFESOR VALUES('VASM691027R74','MARIA ','VAZQUEZ','SANCHEZ','AV. GUADALUPE',7706243535,'B',8)</v>
      </c>
    </row>
    <row r="22" spans="1:35" x14ac:dyDescent="0.25">
      <c r="A22" s="22" t="s">
        <v>146</v>
      </c>
      <c r="B22" s="23" t="s">
        <v>153</v>
      </c>
      <c r="H22" s="22">
        <f t="shared" ca="1" si="0"/>
        <v>1984</v>
      </c>
      <c r="I22" s="13">
        <f t="shared" ca="1" si="7"/>
        <v>9</v>
      </c>
      <c r="J22" s="13" t="str">
        <f t="shared" ca="1" si="1"/>
        <v>09</v>
      </c>
      <c r="K22" s="13">
        <f t="shared" ca="1" si="2"/>
        <v>12</v>
      </c>
      <c r="L22" s="23">
        <f t="shared" ca="1" si="3"/>
        <v>12</v>
      </c>
      <c r="N22" s="22" t="s">
        <v>455</v>
      </c>
      <c r="O22" s="23">
        <f t="shared" ca="1" si="4"/>
        <v>38</v>
      </c>
      <c r="Q22">
        <v>19</v>
      </c>
      <c r="R22" t="str">
        <f t="shared" ca="1" si="5"/>
        <v>JIRL840912S38</v>
      </c>
      <c r="S22" t="s">
        <v>406</v>
      </c>
      <c r="T22" t="s">
        <v>108</v>
      </c>
      <c r="U22" t="s">
        <v>102</v>
      </c>
      <c r="V22" s="197" t="s">
        <v>446</v>
      </c>
      <c r="W22" s="198">
        <v>855265031</v>
      </c>
      <c r="X22" t="s">
        <v>146</v>
      </c>
      <c r="Y22">
        <v>9</v>
      </c>
      <c r="AA22" t="s">
        <v>27</v>
      </c>
      <c r="AB22" t="s">
        <v>290</v>
      </c>
      <c r="AC22" t="s">
        <v>165</v>
      </c>
      <c r="AD22" t="s">
        <v>28</v>
      </c>
      <c r="AE22" t="s">
        <v>31</v>
      </c>
      <c r="AF22" s="20" t="s">
        <v>32</v>
      </c>
      <c r="AG22" t="s">
        <v>33</v>
      </c>
      <c r="AI22" t="str">
        <f t="shared" ca="1" si="6"/>
        <v>INSERT INTO PROFESOR VALUES('JIRL840912S38','LAURA ','JIMENEZ','RAMIREZ','AVENIDA NIÑOS HEROES NO. 3',855265031,'B',9)</v>
      </c>
    </row>
    <row r="23" spans="1:35" x14ac:dyDescent="0.25">
      <c r="A23" s="22" t="s">
        <v>455</v>
      </c>
      <c r="B23" s="23" t="s">
        <v>458</v>
      </c>
      <c r="H23" s="22">
        <f t="shared" ca="1" si="0"/>
        <v>1973</v>
      </c>
      <c r="I23" s="13">
        <f t="shared" ca="1" si="7"/>
        <v>6</v>
      </c>
      <c r="J23" s="13" t="str">
        <f t="shared" ca="1" si="1"/>
        <v>06</v>
      </c>
      <c r="K23" s="13">
        <f t="shared" ca="1" si="2"/>
        <v>29</v>
      </c>
      <c r="L23" s="23">
        <f t="shared" ca="1" si="3"/>
        <v>29</v>
      </c>
      <c r="N23" s="22" t="s">
        <v>145</v>
      </c>
      <c r="O23" s="23">
        <f t="shared" ca="1" si="4"/>
        <v>24</v>
      </c>
      <c r="Q23">
        <v>20</v>
      </c>
      <c r="R23" t="str">
        <f t="shared" ca="1" si="5"/>
        <v>REFM730629T24</v>
      </c>
      <c r="S23" t="s">
        <v>407</v>
      </c>
      <c r="T23" t="s">
        <v>109</v>
      </c>
      <c r="U23" t="s">
        <v>103</v>
      </c>
      <c r="V23" s="197" t="s">
        <v>447</v>
      </c>
      <c r="W23" s="198">
        <v>6807555525</v>
      </c>
      <c r="X23" t="s">
        <v>146</v>
      </c>
      <c r="Y23">
        <v>10</v>
      </c>
      <c r="AA23" t="s">
        <v>27</v>
      </c>
      <c r="AB23" t="s">
        <v>290</v>
      </c>
      <c r="AC23" t="s">
        <v>165</v>
      </c>
      <c r="AD23" t="s">
        <v>28</v>
      </c>
      <c r="AE23" t="s">
        <v>31</v>
      </c>
      <c r="AF23" s="20" t="s">
        <v>32</v>
      </c>
      <c r="AG23" t="s">
        <v>33</v>
      </c>
      <c r="AI23" t="str">
        <f t="shared" ca="1" si="6"/>
        <v>INSERT INTO PROFESOR VALUES('REFM730629T24','MARTHA','REYES','FLORES','AVENIDA NIÑOS HEROES NO. 4',6807555525,'B',10)</v>
      </c>
    </row>
    <row r="24" spans="1:35" x14ac:dyDescent="0.25">
      <c r="A24" s="24" t="s">
        <v>456</v>
      </c>
      <c r="B24" s="26" t="s">
        <v>459</v>
      </c>
      <c r="H24" s="22">
        <f t="shared" ca="1" si="0"/>
        <v>1975</v>
      </c>
      <c r="I24" s="13">
        <f t="shared" ca="1" si="7"/>
        <v>5</v>
      </c>
      <c r="J24" s="13" t="str">
        <f t="shared" ca="1" si="1"/>
        <v>05</v>
      </c>
      <c r="K24" s="13">
        <f t="shared" ca="1" si="2"/>
        <v>19</v>
      </c>
      <c r="L24" s="23">
        <f t="shared" ca="1" si="3"/>
        <v>19</v>
      </c>
      <c r="N24" s="22" t="s">
        <v>461</v>
      </c>
      <c r="O24" s="23">
        <f t="shared" ca="1" si="4"/>
        <v>73</v>
      </c>
      <c r="Q24">
        <v>21</v>
      </c>
      <c r="R24" t="str">
        <f t="shared" ca="1" si="5"/>
        <v>DICY750519U73</v>
      </c>
      <c r="S24" t="s">
        <v>377</v>
      </c>
      <c r="T24" t="s">
        <v>110</v>
      </c>
      <c r="U24" t="s">
        <v>104</v>
      </c>
      <c r="V24" s="197" t="s">
        <v>448</v>
      </c>
      <c r="W24" s="198">
        <v>6489408487</v>
      </c>
      <c r="X24" t="s">
        <v>146</v>
      </c>
      <c r="Y24">
        <v>1</v>
      </c>
      <c r="AA24" t="s">
        <v>27</v>
      </c>
      <c r="AB24" t="s">
        <v>290</v>
      </c>
      <c r="AC24" t="s">
        <v>165</v>
      </c>
      <c r="AD24" t="s">
        <v>28</v>
      </c>
      <c r="AE24" t="s">
        <v>31</v>
      </c>
      <c r="AF24" s="20" t="s">
        <v>32</v>
      </c>
      <c r="AG24" t="s">
        <v>33</v>
      </c>
      <c r="AI24" t="str">
        <f t="shared" ca="1" si="6"/>
        <v>INSERT INTO PROFESOR VALUES('DICY750519U73','YURIDIA','DIAZ','CRUZ','AVENIDA NIÑOS HEROES NO. 5',6489408487,'B',1)</v>
      </c>
    </row>
    <row r="25" spans="1:35" x14ac:dyDescent="0.25">
      <c r="H25" s="22">
        <f t="shared" ca="1" si="0"/>
        <v>1977</v>
      </c>
      <c r="I25" s="13">
        <f t="shared" ca="1" si="7"/>
        <v>2</v>
      </c>
      <c r="J25" s="13" t="str">
        <f t="shared" ca="1" si="1"/>
        <v>02</v>
      </c>
      <c r="K25" s="13">
        <f t="shared" ca="1" si="2"/>
        <v>11</v>
      </c>
      <c r="L25" s="23">
        <f t="shared" ca="1" si="3"/>
        <v>11</v>
      </c>
      <c r="N25" s="22" t="s">
        <v>504</v>
      </c>
      <c r="O25" s="23">
        <f t="shared" ca="1" si="4"/>
        <v>61</v>
      </c>
      <c r="Q25">
        <v>22</v>
      </c>
      <c r="R25" t="str">
        <f t="shared" ca="1" si="5"/>
        <v>TOGC770211V61</v>
      </c>
      <c r="S25" t="s">
        <v>378</v>
      </c>
      <c r="T25" t="s">
        <v>111</v>
      </c>
      <c r="U25" t="s">
        <v>105</v>
      </c>
      <c r="V25" s="197" t="s">
        <v>449</v>
      </c>
      <c r="W25" s="198">
        <v>724892479</v>
      </c>
      <c r="X25" t="s">
        <v>6</v>
      </c>
      <c r="Y25">
        <v>2</v>
      </c>
      <c r="AA25" t="s">
        <v>27</v>
      </c>
      <c r="AB25" t="s">
        <v>290</v>
      </c>
      <c r="AC25" t="s">
        <v>165</v>
      </c>
      <c r="AD25" t="s">
        <v>28</v>
      </c>
      <c r="AE25" t="s">
        <v>31</v>
      </c>
      <c r="AF25" s="20" t="s">
        <v>32</v>
      </c>
      <c r="AG25" t="s">
        <v>33</v>
      </c>
      <c r="AI25" t="str">
        <f t="shared" ca="1" si="6"/>
        <v>INSERT INTO PROFESOR VALUES('TOGC770211V61','CARMELA','TORRES','GOMEZ','CARRETERA MEXICO-LAREDO',724892479,'A',2)</v>
      </c>
    </row>
    <row r="26" spans="1:35" x14ac:dyDescent="0.25">
      <c r="H26" s="22">
        <f t="shared" ca="1" si="0"/>
        <v>1956</v>
      </c>
      <c r="I26" s="13">
        <f t="shared" ca="1" si="7"/>
        <v>5</v>
      </c>
      <c r="J26" s="13" t="str">
        <f t="shared" ca="1" si="1"/>
        <v>05</v>
      </c>
      <c r="K26" s="13">
        <f t="shared" ca="1" si="2"/>
        <v>8</v>
      </c>
      <c r="L26" s="23" t="str">
        <f t="shared" ca="1" si="3"/>
        <v>08</v>
      </c>
      <c r="N26" s="22" t="s">
        <v>505</v>
      </c>
      <c r="O26" s="23">
        <f t="shared" ca="1" si="4"/>
        <v>52</v>
      </c>
      <c r="Q26">
        <v>23</v>
      </c>
      <c r="R26" t="str">
        <f t="shared" ca="1" si="5"/>
        <v>GUMM560508W52</v>
      </c>
      <c r="S26" t="s">
        <v>379</v>
      </c>
      <c r="T26" t="s">
        <v>112</v>
      </c>
      <c r="U26" t="s">
        <v>106</v>
      </c>
      <c r="V26" s="197" t="s">
        <v>450</v>
      </c>
      <c r="W26" s="198">
        <v>7409823352</v>
      </c>
      <c r="X26" t="s">
        <v>6</v>
      </c>
      <c r="Y26">
        <v>3</v>
      </c>
      <c r="AA26" t="s">
        <v>27</v>
      </c>
      <c r="AB26" t="s">
        <v>290</v>
      </c>
      <c r="AC26" t="s">
        <v>165</v>
      </c>
      <c r="AD26" t="s">
        <v>28</v>
      </c>
      <c r="AE26" t="s">
        <v>31</v>
      </c>
      <c r="AF26" s="20" t="s">
        <v>32</v>
      </c>
      <c r="AG26" t="s">
        <v>33</v>
      </c>
      <c r="AI26" t="str">
        <f t="shared" ca="1" si="6"/>
        <v>INSERT INTO PROFESOR VALUES('GUMM560508W52','MARIA ROCIO','GUTIERREZ','MORALES','AVENIDA MIGUEL HIDALGO ',7409823352,'A',3)</v>
      </c>
    </row>
    <row r="27" spans="1:35" x14ac:dyDescent="0.25">
      <c r="H27" s="22">
        <f t="shared" ca="1" si="0"/>
        <v>1974</v>
      </c>
      <c r="I27" s="13">
        <f t="shared" ca="1" si="7"/>
        <v>12</v>
      </c>
      <c r="J27" s="13">
        <f t="shared" ca="1" si="1"/>
        <v>12</v>
      </c>
      <c r="K27" s="13">
        <f t="shared" ca="1" si="2"/>
        <v>23</v>
      </c>
      <c r="L27" s="23">
        <f t="shared" ca="1" si="3"/>
        <v>23</v>
      </c>
      <c r="N27" s="22" t="s">
        <v>506</v>
      </c>
      <c r="O27" s="23">
        <f t="shared" ca="1" si="4"/>
        <v>52</v>
      </c>
      <c r="Q27">
        <v>24</v>
      </c>
      <c r="R27" t="str">
        <f t="shared" ca="1" si="5"/>
        <v>RUBA741223X52</v>
      </c>
      <c r="S27" t="s">
        <v>380</v>
      </c>
      <c r="T27" t="s">
        <v>113</v>
      </c>
      <c r="U27" t="s">
        <v>421</v>
      </c>
      <c r="V27" s="197" t="s">
        <v>450</v>
      </c>
      <c r="W27" s="198">
        <v>6392678850</v>
      </c>
      <c r="X27" t="s">
        <v>6</v>
      </c>
      <c r="Y27">
        <v>4</v>
      </c>
      <c r="AA27" t="s">
        <v>27</v>
      </c>
      <c r="AB27" t="s">
        <v>290</v>
      </c>
      <c r="AC27" t="s">
        <v>165</v>
      </c>
      <c r="AD27" t="s">
        <v>28</v>
      </c>
      <c r="AE27" t="s">
        <v>31</v>
      </c>
      <c r="AF27" s="20" t="s">
        <v>32</v>
      </c>
      <c r="AG27" t="s">
        <v>33</v>
      </c>
      <c r="AI27" t="str">
        <f t="shared" ca="1" si="6"/>
        <v>INSERT INTO PROFESOR VALUES('RUBA741223X52','ANA','RUIZ','BLANCAS','AVENIDA MIGUEL HIDALGO ',6392678850,'A',4)</v>
      </c>
    </row>
    <row r="28" spans="1:35" x14ac:dyDescent="0.25">
      <c r="H28" s="22">
        <f t="shared" ca="1" si="0"/>
        <v>1955</v>
      </c>
      <c r="I28" s="13">
        <f t="shared" ca="1" si="7"/>
        <v>3</v>
      </c>
      <c r="J28" s="13" t="str">
        <f t="shared" ca="1" si="1"/>
        <v>03</v>
      </c>
      <c r="K28" s="13">
        <f t="shared" ca="1" si="2"/>
        <v>21</v>
      </c>
      <c r="L28" s="23">
        <f t="shared" ca="1" si="3"/>
        <v>21</v>
      </c>
      <c r="N28" s="22" t="s">
        <v>507</v>
      </c>
      <c r="O28" s="23">
        <f t="shared" ca="1" si="4"/>
        <v>18</v>
      </c>
      <c r="Q28">
        <v>25</v>
      </c>
      <c r="R28" t="str">
        <f t="shared" ca="1" si="5"/>
        <v>AGCA550321Y18</v>
      </c>
      <c r="S28" t="s">
        <v>381</v>
      </c>
      <c r="T28" t="s">
        <v>114</v>
      </c>
      <c r="U28" t="s">
        <v>422</v>
      </c>
      <c r="V28" s="197" t="s">
        <v>450</v>
      </c>
      <c r="W28" s="198">
        <v>8337457670</v>
      </c>
      <c r="X28" t="s">
        <v>6</v>
      </c>
      <c r="Y28">
        <v>5</v>
      </c>
      <c r="AA28" t="s">
        <v>27</v>
      </c>
      <c r="AB28" t="s">
        <v>290</v>
      </c>
      <c r="AC28" t="s">
        <v>165</v>
      </c>
      <c r="AD28" t="s">
        <v>28</v>
      </c>
      <c r="AE28" t="s">
        <v>31</v>
      </c>
      <c r="AF28" s="20" t="s">
        <v>32</v>
      </c>
      <c r="AG28" t="s">
        <v>33</v>
      </c>
      <c r="AI28" t="str">
        <f t="shared" ca="1" si="6"/>
        <v>INSERT INTO PROFESOR VALUES('AGCA550321Y18','AURELIA','AGUILAR','CAMARENA','AVENIDA MIGUEL HIDALGO ',8337457670,'A',5)</v>
      </c>
    </row>
    <row r="29" spans="1:35" x14ac:dyDescent="0.25">
      <c r="H29" s="22">
        <f t="shared" ca="1" si="0"/>
        <v>1981</v>
      </c>
      <c r="I29" s="13">
        <f t="shared" ca="1" si="7"/>
        <v>11</v>
      </c>
      <c r="J29" s="13">
        <f t="shared" ca="1" si="1"/>
        <v>11</v>
      </c>
      <c r="K29" s="13">
        <f t="shared" ca="1" si="2"/>
        <v>20</v>
      </c>
      <c r="L29" s="23">
        <f t="shared" ca="1" si="3"/>
        <v>20</v>
      </c>
      <c r="N29" s="22" t="s">
        <v>508</v>
      </c>
      <c r="O29" s="23">
        <f t="shared" ca="1" si="4"/>
        <v>83</v>
      </c>
      <c r="Q29">
        <v>26</v>
      </c>
      <c r="R29" t="str">
        <f t="shared" ca="1" si="5"/>
        <v>MEGG811120Z83</v>
      </c>
      <c r="S29" t="s">
        <v>51</v>
      </c>
      <c r="T29" t="s">
        <v>115</v>
      </c>
      <c r="U29" t="s">
        <v>423</v>
      </c>
      <c r="V29" s="197" t="s">
        <v>450</v>
      </c>
      <c r="W29" s="198">
        <v>8882102947</v>
      </c>
      <c r="X29" t="s">
        <v>456</v>
      </c>
      <c r="Y29">
        <v>6</v>
      </c>
      <c r="AA29" t="s">
        <v>27</v>
      </c>
      <c r="AB29" t="s">
        <v>290</v>
      </c>
      <c r="AC29" t="s">
        <v>165</v>
      </c>
      <c r="AD29" t="s">
        <v>28</v>
      </c>
      <c r="AE29" t="s">
        <v>31</v>
      </c>
      <c r="AF29" s="20" t="s">
        <v>32</v>
      </c>
      <c r="AG29" t="s">
        <v>33</v>
      </c>
      <c r="AI29" t="str">
        <f t="shared" ca="1" si="6"/>
        <v>INSERT INTO PROFESOR VALUES('MEGG811120Z83','GUADALUPE','MENDOZA','GUAJARDO','AVENIDA MIGUEL HIDALGO ',8882102947,'J',6)</v>
      </c>
    </row>
    <row r="30" spans="1:35" x14ac:dyDescent="0.25">
      <c r="H30" s="22">
        <f t="shared" ca="1" si="0"/>
        <v>1972</v>
      </c>
      <c r="I30" s="13">
        <f t="shared" ca="1" si="7"/>
        <v>11</v>
      </c>
      <c r="J30" s="13">
        <f t="shared" ca="1" si="1"/>
        <v>11</v>
      </c>
      <c r="K30" s="13">
        <f t="shared" ca="1" si="2"/>
        <v>24</v>
      </c>
      <c r="L30" s="23">
        <f t="shared" ca="1" si="3"/>
        <v>24</v>
      </c>
      <c r="N30" s="22" t="s">
        <v>6</v>
      </c>
      <c r="O30" s="23">
        <f t="shared" ca="1" si="4"/>
        <v>38</v>
      </c>
      <c r="Q30">
        <v>27</v>
      </c>
      <c r="R30" t="str">
        <f t="shared" ca="1" si="5"/>
        <v>CAVL721124A38</v>
      </c>
      <c r="S30" t="s">
        <v>382</v>
      </c>
      <c r="T30" t="s">
        <v>116</v>
      </c>
      <c r="U30" t="s">
        <v>424</v>
      </c>
      <c r="V30" s="197" t="s">
        <v>450</v>
      </c>
      <c r="W30" s="198">
        <v>8830746585</v>
      </c>
      <c r="X30" t="s">
        <v>456</v>
      </c>
      <c r="Y30">
        <v>7</v>
      </c>
      <c r="AA30" t="s">
        <v>27</v>
      </c>
      <c r="AB30" t="s">
        <v>290</v>
      </c>
      <c r="AC30" t="s">
        <v>165</v>
      </c>
      <c r="AD30" t="s">
        <v>28</v>
      </c>
      <c r="AE30" t="s">
        <v>31</v>
      </c>
      <c r="AF30" s="20" t="s">
        <v>32</v>
      </c>
      <c r="AG30" t="s">
        <v>33</v>
      </c>
      <c r="AI30" t="str">
        <f t="shared" ca="1" si="6"/>
        <v>INSERT INTO PROFESOR VALUES('CAVL721124A38','LUIS MANUEL','CASTILLO','VILLAGOMEZ','AVENIDA MIGUEL HIDALGO ',8830746585,'J',7)</v>
      </c>
    </row>
    <row r="31" spans="1:35" x14ac:dyDescent="0.25">
      <c r="H31" s="22">
        <f t="shared" ca="1" si="0"/>
        <v>1982</v>
      </c>
      <c r="I31" s="13">
        <f t="shared" ca="1" si="7"/>
        <v>4</v>
      </c>
      <c r="J31" s="13" t="str">
        <f t="shared" ca="1" si="1"/>
        <v>04</v>
      </c>
      <c r="K31" s="13">
        <f t="shared" ca="1" si="2"/>
        <v>10</v>
      </c>
      <c r="L31" s="23">
        <f t="shared" ca="1" si="3"/>
        <v>10</v>
      </c>
      <c r="N31" s="22" t="s">
        <v>146</v>
      </c>
      <c r="O31" s="23">
        <f t="shared" ca="1" si="4"/>
        <v>94</v>
      </c>
      <c r="Q31">
        <v>28</v>
      </c>
      <c r="R31" t="str">
        <f t="shared" ca="1" si="5"/>
        <v>ORCR820410B94</v>
      </c>
      <c r="S31" t="s">
        <v>383</v>
      </c>
      <c r="T31" t="s">
        <v>129</v>
      </c>
      <c r="U31" t="s">
        <v>425</v>
      </c>
      <c r="V31" s="197" t="s">
        <v>450</v>
      </c>
      <c r="W31" s="198">
        <v>7596586750</v>
      </c>
      <c r="X31" t="s">
        <v>456</v>
      </c>
      <c r="Y31">
        <v>8</v>
      </c>
      <c r="AA31" t="s">
        <v>27</v>
      </c>
      <c r="AB31" t="s">
        <v>290</v>
      </c>
      <c r="AC31" t="s">
        <v>165</v>
      </c>
      <c r="AD31" t="s">
        <v>28</v>
      </c>
      <c r="AE31" t="s">
        <v>31</v>
      </c>
      <c r="AF31" s="20" t="s">
        <v>32</v>
      </c>
      <c r="AG31" t="s">
        <v>33</v>
      </c>
      <c r="AI31" t="str">
        <f t="shared" ca="1" si="6"/>
        <v>INSERT INTO PROFESOR VALUES('ORCR820410B94','ROLANDO','ORTIZ','CANSECO','AVENIDA MIGUEL HIDALGO ',7596586750,'J',8)</v>
      </c>
    </row>
    <row r="32" spans="1:35" x14ac:dyDescent="0.25">
      <c r="H32" s="22">
        <f t="shared" ca="1" si="0"/>
        <v>1971</v>
      </c>
      <c r="I32" s="13">
        <f t="shared" ca="1" si="7"/>
        <v>10</v>
      </c>
      <c r="J32" s="13">
        <f t="shared" ca="1" si="1"/>
        <v>10</v>
      </c>
      <c r="K32" s="13">
        <f t="shared" ca="1" si="2"/>
        <v>16</v>
      </c>
      <c r="L32" s="23">
        <f t="shared" ca="1" si="3"/>
        <v>16</v>
      </c>
      <c r="N32" s="22" t="s">
        <v>285</v>
      </c>
      <c r="O32" s="23">
        <f t="shared" ca="1" si="4"/>
        <v>14</v>
      </c>
      <c r="Q32">
        <v>29</v>
      </c>
      <c r="R32" t="str">
        <f t="shared" ca="1" si="5"/>
        <v>MOCE711016C14</v>
      </c>
      <c r="S32" t="s">
        <v>384</v>
      </c>
      <c r="T32" t="s">
        <v>130</v>
      </c>
      <c r="U32" t="s">
        <v>426</v>
      </c>
      <c r="V32" s="197" t="s">
        <v>450</v>
      </c>
      <c r="W32" s="198">
        <v>6272636511</v>
      </c>
      <c r="X32" t="s">
        <v>6</v>
      </c>
      <c r="Y32">
        <v>9</v>
      </c>
      <c r="AA32" t="s">
        <v>27</v>
      </c>
      <c r="AB32" t="s">
        <v>290</v>
      </c>
      <c r="AC32" t="s">
        <v>165</v>
      </c>
      <c r="AD32" t="s">
        <v>28</v>
      </c>
      <c r="AE32" t="s">
        <v>31</v>
      </c>
      <c r="AF32" s="20" t="s">
        <v>32</v>
      </c>
      <c r="AG32" t="s">
        <v>33</v>
      </c>
      <c r="AI32" t="str">
        <f t="shared" ca="1" si="6"/>
        <v>INSERT INTO PROFESOR VALUES('MOCE711016C14','EFREN','MORENO','CASARRUBIAS','AVENIDA MIGUEL HIDALGO ',6272636511,'A',9)</v>
      </c>
    </row>
    <row r="33" spans="8:35" x14ac:dyDescent="0.25">
      <c r="H33" s="22">
        <f t="shared" ca="1" si="0"/>
        <v>1960</v>
      </c>
      <c r="I33" s="13">
        <f t="shared" ca="1" si="7"/>
        <v>5</v>
      </c>
      <c r="J33" s="13" t="str">
        <f t="shared" ca="1" si="1"/>
        <v>05</v>
      </c>
      <c r="K33" s="13">
        <f t="shared" ca="1" si="2"/>
        <v>2</v>
      </c>
      <c r="L33" s="23" t="str">
        <f t="shared" ca="1" si="3"/>
        <v>02</v>
      </c>
      <c r="N33" s="22" t="s">
        <v>12</v>
      </c>
      <c r="O33" s="23">
        <f t="shared" ca="1" si="4"/>
        <v>88</v>
      </c>
      <c r="Q33">
        <v>30</v>
      </c>
      <c r="R33" t="str">
        <f t="shared" ca="1" si="5"/>
        <v>JUEU600502D88</v>
      </c>
      <c r="S33" t="s">
        <v>385</v>
      </c>
      <c r="T33" t="s">
        <v>134</v>
      </c>
      <c r="U33" t="s">
        <v>427</v>
      </c>
      <c r="V33" s="197" t="s">
        <v>451</v>
      </c>
      <c r="W33" s="198">
        <v>8983361827</v>
      </c>
      <c r="X33" t="s">
        <v>6</v>
      </c>
      <c r="Y33">
        <v>10</v>
      </c>
      <c r="AA33" t="s">
        <v>27</v>
      </c>
      <c r="AB33" t="s">
        <v>290</v>
      </c>
      <c r="AC33" t="s">
        <v>165</v>
      </c>
      <c r="AD33" t="s">
        <v>28</v>
      </c>
      <c r="AE33" t="s">
        <v>31</v>
      </c>
      <c r="AF33" s="20" t="s">
        <v>32</v>
      </c>
      <c r="AG33" t="s">
        <v>33</v>
      </c>
      <c r="AI33" t="str">
        <f t="shared" ca="1" si="6"/>
        <v>INSERT INTO PROFESOR VALUES('JUEU600502D88','ULISES','JUAREZ','ESTEBAN','AV. 16 DE JULIO S/N',8983361827,'A',10)</v>
      </c>
    </row>
    <row r="34" spans="8:35" x14ac:dyDescent="0.25">
      <c r="H34" s="22">
        <f t="shared" ca="1" si="0"/>
        <v>1980</v>
      </c>
      <c r="I34" s="13">
        <f t="shared" ca="1" si="7"/>
        <v>4</v>
      </c>
      <c r="J34" s="13" t="str">
        <f t="shared" ca="1" si="1"/>
        <v>04</v>
      </c>
      <c r="K34" s="13">
        <f t="shared" ca="1" si="2"/>
        <v>6</v>
      </c>
      <c r="L34" s="23" t="str">
        <f t="shared" ca="1" si="3"/>
        <v>06</v>
      </c>
      <c r="N34" s="22" t="s">
        <v>10</v>
      </c>
      <c r="O34" s="23">
        <f t="shared" ca="1" si="4"/>
        <v>81</v>
      </c>
      <c r="Q34">
        <v>31</v>
      </c>
      <c r="R34" t="str">
        <f t="shared" ca="1" si="5"/>
        <v>ALGH800406E81</v>
      </c>
      <c r="S34" t="s">
        <v>386</v>
      </c>
      <c r="T34" t="s">
        <v>135</v>
      </c>
      <c r="U34" t="s">
        <v>428</v>
      </c>
      <c r="V34" s="197" t="s">
        <v>451</v>
      </c>
      <c r="W34" s="198">
        <v>8259342206</v>
      </c>
      <c r="X34" t="s">
        <v>6</v>
      </c>
      <c r="Y34">
        <v>1</v>
      </c>
      <c r="AA34" t="s">
        <v>27</v>
      </c>
      <c r="AB34" t="s">
        <v>290</v>
      </c>
      <c r="AC34" t="s">
        <v>165</v>
      </c>
      <c r="AD34" t="s">
        <v>28</v>
      </c>
      <c r="AE34" t="s">
        <v>31</v>
      </c>
      <c r="AF34" s="20" t="s">
        <v>32</v>
      </c>
      <c r="AG34" t="s">
        <v>33</v>
      </c>
      <c r="AI34" t="str">
        <f t="shared" ca="1" si="6"/>
        <v>INSERT INTO PROFESOR VALUES('ALGH800406E81','HORACIO','ALVAREZ','GALAN','AV. 16 DE JULIO S/N',8259342206,'A',1)</v>
      </c>
    </row>
    <row r="35" spans="8:35" x14ac:dyDescent="0.25">
      <c r="H35" s="22">
        <f t="shared" ca="1" si="0"/>
        <v>1974</v>
      </c>
      <c r="I35" s="13">
        <f t="shared" ca="1" si="7"/>
        <v>10</v>
      </c>
      <c r="J35" s="13">
        <f t="shared" ca="1" si="1"/>
        <v>10</v>
      </c>
      <c r="K35" s="13">
        <f t="shared" ca="1" si="2"/>
        <v>11</v>
      </c>
      <c r="L35" s="23">
        <f t="shared" ca="1" si="3"/>
        <v>11</v>
      </c>
      <c r="N35" s="22" t="s">
        <v>8</v>
      </c>
      <c r="O35" s="23">
        <f t="shared" ca="1" si="4"/>
        <v>46</v>
      </c>
      <c r="Q35">
        <v>32</v>
      </c>
      <c r="R35" t="str">
        <f t="shared" ca="1" si="5"/>
        <v>MEOR741011F46</v>
      </c>
      <c r="S35" t="s">
        <v>78</v>
      </c>
      <c r="T35" t="s">
        <v>415</v>
      </c>
      <c r="U35" t="s">
        <v>429</v>
      </c>
      <c r="V35" s="197" t="s">
        <v>451</v>
      </c>
      <c r="W35" s="198">
        <v>8821283196</v>
      </c>
      <c r="X35" t="s">
        <v>6</v>
      </c>
      <c r="Y35">
        <v>2</v>
      </c>
      <c r="AA35" t="s">
        <v>27</v>
      </c>
      <c r="AB35" t="s">
        <v>290</v>
      </c>
      <c r="AC35" t="s">
        <v>165</v>
      </c>
      <c r="AD35" t="s">
        <v>28</v>
      </c>
      <c r="AE35" t="s">
        <v>31</v>
      </c>
      <c r="AF35" s="20" t="s">
        <v>32</v>
      </c>
      <c r="AG35" t="s">
        <v>33</v>
      </c>
      <c r="AI35" t="str">
        <f t="shared" ca="1" si="6"/>
        <v>INSERT INTO PROFESOR VALUES('MEOR741011F46','RICARDO','MENDEZ','ORTA','AV. 16 DE JULIO S/N',8821283196,'A',2)</v>
      </c>
    </row>
    <row r="36" spans="8:35" x14ac:dyDescent="0.25">
      <c r="H36" s="22">
        <f t="shared" ca="1" si="0"/>
        <v>1950</v>
      </c>
      <c r="I36" s="13">
        <f t="shared" ca="1" si="7"/>
        <v>3</v>
      </c>
      <c r="J36" s="13" t="str">
        <f t="shared" ca="1" si="1"/>
        <v>03</v>
      </c>
      <c r="K36" s="13">
        <f t="shared" ca="1" si="2"/>
        <v>26</v>
      </c>
      <c r="L36" s="23">
        <f t="shared" ca="1" si="3"/>
        <v>26</v>
      </c>
      <c r="N36" s="22" t="s">
        <v>4</v>
      </c>
      <c r="O36" s="23">
        <f t="shared" ca="1" si="4"/>
        <v>55</v>
      </c>
      <c r="Q36">
        <v>33</v>
      </c>
      <c r="R36" t="str">
        <f t="shared" ca="1" si="5"/>
        <v>CHPR500326G55</v>
      </c>
      <c r="S36" t="s">
        <v>79</v>
      </c>
      <c r="T36" t="s">
        <v>416</v>
      </c>
      <c r="U36" t="s">
        <v>431</v>
      </c>
      <c r="V36" s="197" t="s">
        <v>451</v>
      </c>
      <c r="W36" s="198">
        <v>6939589910</v>
      </c>
      <c r="X36" t="s">
        <v>6</v>
      </c>
      <c r="Y36">
        <v>3</v>
      </c>
      <c r="AA36" t="s">
        <v>27</v>
      </c>
      <c r="AB36" t="s">
        <v>290</v>
      </c>
      <c r="AC36" t="s">
        <v>165</v>
      </c>
      <c r="AD36" t="s">
        <v>28</v>
      </c>
      <c r="AE36" t="s">
        <v>31</v>
      </c>
      <c r="AF36" s="20" t="s">
        <v>32</v>
      </c>
      <c r="AG36" t="s">
        <v>33</v>
      </c>
      <c r="AI36" t="str">
        <f t="shared" ca="1" si="6"/>
        <v>INSERT INTO PROFESOR VALUES('CHPR500326G55','RAFAEL','CHAVEZ','PERALES','AV. 16 DE JULIO S/N',6939589910,'A',3)</v>
      </c>
    </row>
    <row r="37" spans="8:35" x14ac:dyDescent="0.25">
      <c r="H37" s="22">
        <f t="shared" ca="1" si="0"/>
        <v>1984</v>
      </c>
      <c r="I37" s="13">
        <f t="shared" ca="1" si="7"/>
        <v>5</v>
      </c>
      <c r="J37" s="13" t="str">
        <f t="shared" ca="1" si="1"/>
        <v>05</v>
      </c>
      <c r="K37" s="13">
        <f t="shared" ca="1" si="2"/>
        <v>1</v>
      </c>
      <c r="L37" s="23" t="str">
        <f t="shared" ca="1" si="3"/>
        <v>01</v>
      </c>
      <c r="N37" s="22" t="s">
        <v>500</v>
      </c>
      <c r="O37" s="23">
        <f t="shared" ca="1" si="4"/>
        <v>48</v>
      </c>
      <c r="Q37">
        <v>34</v>
      </c>
      <c r="R37" t="str">
        <f t="shared" ca="1" si="5"/>
        <v>HERM840501H48</v>
      </c>
      <c r="S37" t="s">
        <v>387</v>
      </c>
      <c r="T37" t="s">
        <v>417</v>
      </c>
      <c r="U37" t="s">
        <v>432</v>
      </c>
      <c r="V37" s="197" t="s">
        <v>452</v>
      </c>
      <c r="W37" s="198">
        <v>689477478</v>
      </c>
      <c r="X37" t="s">
        <v>6</v>
      </c>
      <c r="Y37">
        <v>4</v>
      </c>
      <c r="AA37" t="s">
        <v>27</v>
      </c>
      <c r="AB37" t="s">
        <v>290</v>
      </c>
      <c r="AC37" t="s">
        <v>165</v>
      </c>
      <c r="AD37" t="s">
        <v>28</v>
      </c>
      <c r="AE37" t="s">
        <v>31</v>
      </c>
      <c r="AF37" s="20" t="s">
        <v>32</v>
      </c>
      <c r="AG37" t="s">
        <v>33</v>
      </c>
      <c r="AI37" t="str">
        <f t="shared" ca="1" si="6"/>
        <v>INSERT INTO PROFESOR VALUES('HERM840501H48','MARTIN','HERRERA','REYNOSO','AV. LIC. VICENTE AGUIRRE',689477478,'A',4)</v>
      </c>
    </row>
    <row r="38" spans="8:35" x14ac:dyDescent="0.25">
      <c r="H38" s="22">
        <f t="shared" ca="1" si="0"/>
        <v>1953</v>
      </c>
      <c r="I38" s="13">
        <f t="shared" ca="1" si="7"/>
        <v>9</v>
      </c>
      <c r="J38" s="13" t="str">
        <f t="shared" ca="1" si="1"/>
        <v>09</v>
      </c>
      <c r="K38" s="13">
        <f t="shared" ca="1" si="2"/>
        <v>2</v>
      </c>
      <c r="L38" s="23" t="str">
        <f t="shared" ca="1" si="3"/>
        <v>02</v>
      </c>
      <c r="N38" s="22" t="s">
        <v>460</v>
      </c>
      <c r="O38" s="23">
        <f t="shared" ca="1" si="4"/>
        <v>64</v>
      </c>
      <c r="Q38">
        <v>35</v>
      </c>
      <c r="R38" t="str">
        <f t="shared" ca="1" si="5"/>
        <v>MEGM530902I64</v>
      </c>
      <c r="S38" t="s">
        <v>392</v>
      </c>
      <c r="T38" t="s">
        <v>418</v>
      </c>
      <c r="U38" t="s">
        <v>433</v>
      </c>
      <c r="V38" s="197" t="s">
        <v>452</v>
      </c>
      <c r="W38" s="198">
        <v>7269430159</v>
      </c>
      <c r="X38" t="s">
        <v>455</v>
      </c>
      <c r="Y38">
        <v>5</v>
      </c>
      <c r="AA38" t="s">
        <v>27</v>
      </c>
      <c r="AB38" t="s">
        <v>290</v>
      </c>
      <c r="AC38" t="s">
        <v>165</v>
      </c>
      <c r="AD38" t="s">
        <v>28</v>
      </c>
      <c r="AE38" t="s">
        <v>31</v>
      </c>
      <c r="AF38" s="20" t="s">
        <v>32</v>
      </c>
      <c r="AG38" t="s">
        <v>33</v>
      </c>
      <c r="AI38" t="str">
        <f t="shared" ca="1" si="6"/>
        <v>INSERT INTO PROFESOR VALUES('MEGM530902I64','MARCO','MEDINA','GALEANA','AV. LIC. VICENTE AGUIRRE',7269430159,'S',5)</v>
      </c>
    </row>
    <row r="39" spans="8:35" x14ac:dyDescent="0.25">
      <c r="H39" s="22">
        <f t="shared" ca="1" si="0"/>
        <v>1981</v>
      </c>
      <c r="I39" s="13">
        <f t="shared" ca="1" si="7"/>
        <v>1</v>
      </c>
      <c r="J39" s="13" t="str">
        <f t="shared" ca="1" si="1"/>
        <v>01</v>
      </c>
      <c r="K39" s="13">
        <f t="shared" ca="1" si="2"/>
        <v>7</v>
      </c>
      <c r="L39" s="23" t="str">
        <f t="shared" ca="1" si="3"/>
        <v>07</v>
      </c>
      <c r="N39" s="22" t="s">
        <v>456</v>
      </c>
      <c r="O39" s="23">
        <f t="shared" ca="1" si="4"/>
        <v>93</v>
      </c>
      <c r="Q39">
        <v>36</v>
      </c>
      <c r="R39" t="str">
        <f t="shared" ca="1" si="5"/>
        <v>DOMM810107J93</v>
      </c>
      <c r="S39" t="s">
        <v>388</v>
      </c>
      <c r="T39" t="s">
        <v>419</v>
      </c>
      <c r="U39" t="s">
        <v>388</v>
      </c>
      <c r="V39" s="197" t="s">
        <v>452</v>
      </c>
      <c r="W39" s="198">
        <v>675394576</v>
      </c>
      <c r="X39" t="s">
        <v>455</v>
      </c>
      <c r="Y39">
        <v>6</v>
      </c>
      <c r="AA39" t="s">
        <v>27</v>
      </c>
      <c r="AB39" t="s">
        <v>290</v>
      </c>
      <c r="AC39" t="s">
        <v>165</v>
      </c>
      <c r="AD39" t="s">
        <v>28</v>
      </c>
      <c r="AE39" t="s">
        <v>31</v>
      </c>
      <c r="AF39" s="20" t="s">
        <v>32</v>
      </c>
      <c r="AG39" t="s">
        <v>33</v>
      </c>
      <c r="AI39" t="str">
        <f t="shared" ca="1" si="6"/>
        <v>INSERT INTO PROFESOR VALUES('DOMM810107J93','MIGUEL','DOMINGUEZ','MIGUEL','AV. LIC. VICENTE AGUIRRE',675394576,'S',6)</v>
      </c>
    </row>
    <row r="40" spans="8:35" x14ac:dyDescent="0.25">
      <c r="H40" s="22">
        <f t="shared" ca="1" si="0"/>
        <v>1984</v>
      </c>
      <c r="I40" s="13">
        <f t="shared" ca="1" si="7"/>
        <v>4</v>
      </c>
      <c r="J40" s="13" t="str">
        <f t="shared" ca="1" si="1"/>
        <v>04</v>
      </c>
      <c r="K40" s="13">
        <f t="shared" ca="1" si="2"/>
        <v>5</v>
      </c>
      <c r="L40" s="23" t="str">
        <f t="shared" ca="1" si="3"/>
        <v>05</v>
      </c>
      <c r="N40" s="22" t="s">
        <v>501</v>
      </c>
      <c r="O40" s="23">
        <f t="shared" ca="1" si="4"/>
        <v>60</v>
      </c>
      <c r="Q40">
        <v>37</v>
      </c>
      <c r="R40" t="str">
        <f t="shared" ca="1" si="5"/>
        <v>CAPS840405K60</v>
      </c>
      <c r="S40" t="s">
        <v>389</v>
      </c>
      <c r="T40" t="s">
        <v>420</v>
      </c>
      <c r="U40" t="s">
        <v>434</v>
      </c>
      <c r="V40" s="197" t="s">
        <v>453</v>
      </c>
      <c r="W40" s="198">
        <v>6803505276</v>
      </c>
      <c r="X40" t="s">
        <v>455</v>
      </c>
      <c r="Y40">
        <v>7</v>
      </c>
      <c r="AA40" t="s">
        <v>27</v>
      </c>
      <c r="AB40" t="s">
        <v>290</v>
      </c>
      <c r="AC40" t="s">
        <v>165</v>
      </c>
      <c r="AD40" t="s">
        <v>28</v>
      </c>
      <c r="AE40" t="s">
        <v>31</v>
      </c>
      <c r="AF40" s="20" t="s">
        <v>32</v>
      </c>
      <c r="AG40" t="s">
        <v>33</v>
      </c>
      <c r="AI40" t="str">
        <f t="shared" ca="1" si="6"/>
        <v>INSERT INTO PROFESOR VALUES('CAPS840405K60','SERGIO','CASTRO','PULIDO','ADOLFO LOPEZ MATEOS',6803505276,'S',7)</v>
      </c>
    </row>
    <row r="41" spans="8:35" x14ac:dyDescent="0.25">
      <c r="H41" s="22">
        <f t="shared" ca="1" si="0"/>
        <v>1957</v>
      </c>
      <c r="I41" s="13">
        <f t="shared" ca="1" si="7"/>
        <v>9</v>
      </c>
      <c r="J41" s="13" t="str">
        <f t="shared" ca="1" si="1"/>
        <v>09</v>
      </c>
      <c r="K41" s="13">
        <f t="shared" ca="1" si="2"/>
        <v>15</v>
      </c>
      <c r="L41" s="23">
        <f t="shared" ca="1" si="3"/>
        <v>15</v>
      </c>
      <c r="N41" s="22" t="s">
        <v>464</v>
      </c>
      <c r="O41" s="23">
        <f t="shared" ca="1" si="4"/>
        <v>39</v>
      </c>
      <c r="Q41">
        <v>38</v>
      </c>
      <c r="R41" t="str">
        <f t="shared" ca="1" si="5"/>
        <v>MOMA570915L39</v>
      </c>
      <c r="S41" t="s">
        <v>390</v>
      </c>
      <c r="T41" t="s">
        <v>130</v>
      </c>
      <c r="U41" t="s">
        <v>415</v>
      </c>
      <c r="V41" s="197" t="s">
        <v>453</v>
      </c>
      <c r="W41" s="198">
        <v>7208774027</v>
      </c>
      <c r="X41" t="s">
        <v>455</v>
      </c>
      <c r="Y41">
        <v>8</v>
      </c>
      <c r="AA41" t="s">
        <v>27</v>
      </c>
      <c r="AB41" t="s">
        <v>290</v>
      </c>
      <c r="AC41" t="s">
        <v>165</v>
      </c>
      <c r="AD41" t="s">
        <v>28</v>
      </c>
      <c r="AE41" t="s">
        <v>31</v>
      </c>
      <c r="AF41" s="20" t="s">
        <v>32</v>
      </c>
      <c r="AG41" t="s">
        <v>33</v>
      </c>
      <c r="AI41" t="str">
        <f t="shared" ca="1" si="6"/>
        <v>INSERT INTO PROFESOR VALUES('MOMA570915L39','ARMANDO','MORENO','MENDEZ','ADOLFO LOPEZ MATEOS',7208774027,'S',8)</v>
      </c>
    </row>
    <row r="42" spans="8:35" x14ac:dyDescent="0.25">
      <c r="H42" s="22">
        <f t="shared" ca="1" si="0"/>
        <v>1980</v>
      </c>
      <c r="I42" s="13">
        <f t="shared" ca="1" si="7"/>
        <v>3</v>
      </c>
      <c r="J42" s="13" t="str">
        <f t="shared" ca="1" si="1"/>
        <v>03</v>
      </c>
      <c r="K42" s="13">
        <f t="shared" ca="1" si="2"/>
        <v>28</v>
      </c>
      <c r="L42" s="23">
        <f t="shared" ca="1" si="3"/>
        <v>28</v>
      </c>
      <c r="N42" s="22" t="s">
        <v>142</v>
      </c>
      <c r="O42" s="23">
        <f t="shared" ca="1" si="4"/>
        <v>84</v>
      </c>
      <c r="Q42">
        <v>39</v>
      </c>
      <c r="R42" t="str">
        <f t="shared" ca="1" si="5"/>
        <v>RICE800328M84</v>
      </c>
      <c r="S42" t="s">
        <v>391</v>
      </c>
      <c r="T42" t="s">
        <v>131</v>
      </c>
      <c r="U42" t="s">
        <v>416</v>
      </c>
      <c r="V42" s="197" t="s">
        <v>453</v>
      </c>
      <c r="W42" s="198">
        <v>702358075</v>
      </c>
      <c r="X42" t="s">
        <v>455</v>
      </c>
      <c r="Y42">
        <v>9</v>
      </c>
      <c r="AA42" t="s">
        <v>27</v>
      </c>
      <c r="AB42" t="s">
        <v>290</v>
      </c>
      <c r="AC42" t="s">
        <v>165</v>
      </c>
      <c r="AD42" t="s">
        <v>28</v>
      </c>
      <c r="AE42" t="s">
        <v>31</v>
      </c>
      <c r="AF42" s="20" t="s">
        <v>32</v>
      </c>
      <c r="AG42" t="s">
        <v>33</v>
      </c>
      <c r="AI42" t="str">
        <f t="shared" ca="1" si="6"/>
        <v>INSERT INTO PROFESOR VALUES('RICE800328M84','EDUARDO','RIVERA','CHAVEZ','ADOLFO LOPEZ MATEOS',702358075,'S',9)</v>
      </c>
    </row>
    <row r="43" spans="8:35" x14ac:dyDescent="0.25">
      <c r="H43" s="22">
        <f t="shared" ca="1" si="0"/>
        <v>1980</v>
      </c>
      <c r="I43" s="13">
        <f t="shared" ca="1" si="7"/>
        <v>12</v>
      </c>
      <c r="J43" s="13">
        <f t="shared" ca="1" si="1"/>
        <v>12</v>
      </c>
      <c r="K43" s="13">
        <f t="shared" ca="1" si="2"/>
        <v>9</v>
      </c>
      <c r="L43" s="23" t="str">
        <f t="shared" ca="1" si="3"/>
        <v>09</v>
      </c>
      <c r="N43" s="22" t="s">
        <v>208</v>
      </c>
      <c r="O43" s="23">
        <f t="shared" ca="1" si="4"/>
        <v>91</v>
      </c>
      <c r="Q43">
        <v>40</v>
      </c>
      <c r="R43" t="str">
        <f t="shared" ca="1" si="5"/>
        <v>RAHA801209N91</v>
      </c>
      <c r="S43" t="s">
        <v>393</v>
      </c>
      <c r="T43" t="s">
        <v>132</v>
      </c>
      <c r="U43" t="s">
        <v>417</v>
      </c>
      <c r="V43" s="197" t="s">
        <v>453</v>
      </c>
      <c r="W43" s="198">
        <v>7285384288</v>
      </c>
      <c r="X43" t="s">
        <v>6</v>
      </c>
      <c r="Y43">
        <v>10</v>
      </c>
      <c r="AA43" t="s">
        <v>27</v>
      </c>
      <c r="AB43" t="s">
        <v>290</v>
      </c>
      <c r="AC43" t="s">
        <v>165</v>
      </c>
      <c r="AD43" t="s">
        <v>28</v>
      </c>
      <c r="AE43" t="s">
        <v>31</v>
      </c>
      <c r="AF43" s="20" t="s">
        <v>32</v>
      </c>
      <c r="AG43" t="s">
        <v>33</v>
      </c>
      <c r="AI43" t="str">
        <f t="shared" ca="1" si="6"/>
        <v>INSERT INTO PROFESOR VALUES('RAHA801209N91','AMADA','RAMOS','HERRERA','ADOLFO LOPEZ MATEOS',7285384288,'A',10)</v>
      </c>
    </row>
    <row r="44" spans="8:35" x14ac:dyDescent="0.25">
      <c r="H44" s="22">
        <f t="shared" ca="1" si="0"/>
        <v>1959</v>
      </c>
      <c r="I44" s="13">
        <f t="shared" ca="1" si="7"/>
        <v>8</v>
      </c>
      <c r="J44" s="13" t="str">
        <f t="shared" ca="1" si="1"/>
        <v>08</v>
      </c>
      <c r="K44" s="13">
        <f t="shared" ca="1" si="2"/>
        <v>22</v>
      </c>
      <c r="L44" s="23">
        <f t="shared" ca="1" si="3"/>
        <v>22</v>
      </c>
      <c r="N44" s="22" t="s">
        <v>463</v>
      </c>
      <c r="O44" s="23">
        <f t="shared" ca="1" si="4"/>
        <v>77</v>
      </c>
      <c r="Q44">
        <v>41</v>
      </c>
      <c r="R44" t="str">
        <f t="shared" ca="1" si="5"/>
        <v>ROMM590822O77</v>
      </c>
      <c r="S44" t="s">
        <v>394</v>
      </c>
      <c r="T44" t="s">
        <v>133</v>
      </c>
      <c r="U44" t="s">
        <v>418</v>
      </c>
      <c r="V44" s="197" t="s">
        <v>453</v>
      </c>
      <c r="W44" s="198">
        <v>6691628828</v>
      </c>
      <c r="X44" t="s">
        <v>6</v>
      </c>
      <c r="Y44">
        <v>1</v>
      </c>
      <c r="AA44" t="s">
        <v>27</v>
      </c>
      <c r="AB44" t="s">
        <v>290</v>
      </c>
      <c r="AC44" t="s">
        <v>165</v>
      </c>
      <c r="AD44" t="s">
        <v>28</v>
      </c>
      <c r="AE44" t="s">
        <v>31</v>
      </c>
      <c r="AF44" s="20" t="s">
        <v>32</v>
      </c>
      <c r="AG44" t="s">
        <v>33</v>
      </c>
      <c r="AI44" t="str">
        <f t="shared" ca="1" si="6"/>
        <v>INSERT INTO PROFESOR VALUES('ROMM590822O77','MARIA ALICIA','ROMERO','MEDINA','ADOLFO LOPEZ MATEOS',6691628828,'A',1)</v>
      </c>
    </row>
    <row r="45" spans="8:35" x14ac:dyDescent="0.25">
      <c r="H45" s="22">
        <f t="shared" ca="1" si="0"/>
        <v>1957</v>
      </c>
      <c r="I45" s="13">
        <f t="shared" ca="1" si="7"/>
        <v>3</v>
      </c>
      <c r="J45" s="13" t="str">
        <f t="shared" ca="1" si="1"/>
        <v>03</v>
      </c>
      <c r="K45" s="13">
        <f t="shared" ca="1" si="2"/>
        <v>3</v>
      </c>
      <c r="L45" s="23" t="str">
        <f t="shared" ca="1" si="3"/>
        <v>03</v>
      </c>
      <c r="N45" s="22" t="s">
        <v>502</v>
      </c>
      <c r="O45" s="23">
        <f t="shared" ca="1" si="4"/>
        <v>54</v>
      </c>
      <c r="Q45">
        <v>42</v>
      </c>
      <c r="R45" t="str">
        <f t="shared" ca="1" si="5"/>
        <v>JUDO570303P54</v>
      </c>
      <c r="S45" t="s">
        <v>395</v>
      </c>
      <c r="T45" t="s">
        <v>134</v>
      </c>
      <c r="U45" t="s">
        <v>419</v>
      </c>
      <c r="V45" s="197" t="s">
        <v>453</v>
      </c>
      <c r="W45" s="198">
        <v>8630301314</v>
      </c>
      <c r="X45" t="s">
        <v>6</v>
      </c>
      <c r="Y45">
        <v>2</v>
      </c>
      <c r="AA45" t="s">
        <v>27</v>
      </c>
      <c r="AB45" t="s">
        <v>290</v>
      </c>
      <c r="AC45" t="s">
        <v>165</v>
      </c>
      <c r="AD45" t="s">
        <v>28</v>
      </c>
      <c r="AE45" t="s">
        <v>31</v>
      </c>
      <c r="AF45" s="20" t="s">
        <v>32</v>
      </c>
      <c r="AG45" t="s">
        <v>33</v>
      </c>
      <c r="AI45" t="str">
        <f t="shared" ca="1" si="6"/>
        <v>INSERT INTO PROFESOR VALUES('JUDO570303P54','OLIVA','JUAREZ','DOMINGUEZ','ADOLFO LOPEZ MATEOS',8630301314,'A',2)</v>
      </c>
    </row>
    <row r="46" spans="8:35" x14ac:dyDescent="0.25">
      <c r="H46" s="22">
        <f t="shared" ca="1" si="0"/>
        <v>1963</v>
      </c>
      <c r="I46" s="13">
        <f t="shared" ca="1" si="7"/>
        <v>9</v>
      </c>
      <c r="J46" s="13" t="str">
        <f t="shared" ca="1" si="1"/>
        <v>09</v>
      </c>
      <c r="K46" s="13">
        <f t="shared" ca="1" si="2"/>
        <v>22</v>
      </c>
      <c r="L46" s="23">
        <f t="shared" ca="1" si="3"/>
        <v>22</v>
      </c>
      <c r="N46" s="22" t="s">
        <v>503</v>
      </c>
      <c r="O46" s="23">
        <f t="shared" ca="1" si="4"/>
        <v>89</v>
      </c>
      <c r="Q46">
        <v>43</v>
      </c>
      <c r="R46" t="str">
        <f t="shared" ca="1" si="5"/>
        <v>ALCL630922Q89</v>
      </c>
      <c r="S46" t="s">
        <v>396</v>
      </c>
      <c r="T46" t="s">
        <v>135</v>
      </c>
      <c r="U46" t="s">
        <v>420</v>
      </c>
      <c r="V46" s="197" t="s">
        <v>453</v>
      </c>
      <c r="W46" s="198">
        <v>6243640112</v>
      </c>
      <c r="X46" t="s">
        <v>6</v>
      </c>
      <c r="Y46">
        <v>3</v>
      </c>
      <c r="AA46" t="s">
        <v>27</v>
      </c>
      <c r="AB46" t="s">
        <v>290</v>
      </c>
      <c r="AC46" t="s">
        <v>165</v>
      </c>
      <c r="AD46" t="s">
        <v>28</v>
      </c>
      <c r="AE46" t="s">
        <v>31</v>
      </c>
      <c r="AF46" s="20" t="s">
        <v>32</v>
      </c>
      <c r="AG46" t="s">
        <v>33</v>
      </c>
      <c r="AI46" t="str">
        <f t="shared" ca="1" si="6"/>
        <v>INSERT INTO PROFESOR VALUES('ALCL630922Q89','LIZETH','ALVAREZ','CASTRO','ADOLFO LOPEZ MATEOS',6243640112,'A',3)</v>
      </c>
    </row>
    <row r="47" spans="8:35" x14ac:dyDescent="0.25">
      <c r="H47" s="22">
        <f t="shared" ca="1" si="0"/>
        <v>1955</v>
      </c>
      <c r="I47" s="13">
        <f t="shared" ca="1" si="7"/>
        <v>8</v>
      </c>
      <c r="J47" s="13" t="str">
        <f t="shared" ca="1" si="1"/>
        <v>08</v>
      </c>
      <c r="K47" s="13">
        <f t="shared" ca="1" si="2"/>
        <v>22</v>
      </c>
      <c r="L47" s="23">
        <f t="shared" ca="1" si="3"/>
        <v>22</v>
      </c>
      <c r="N47" s="22" t="s">
        <v>462</v>
      </c>
      <c r="O47" s="23">
        <f t="shared" ca="1" si="4"/>
        <v>34</v>
      </c>
      <c r="Q47">
        <v>44</v>
      </c>
      <c r="R47" t="str">
        <f t="shared" ca="1" si="5"/>
        <v>MEGM550822R34</v>
      </c>
      <c r="S47" t="s">
        <v>397</v>
      </c>
      <c r="T47" t="s">
        <v>415</v>
      </c>
      <c r="U47" t="s">
        <v>435</v>
      </c>
      <c r="V47" s="197" t="s">
        <v>453</v>
      </c>
      <c r="W47" s="198">
        <v>6686370082</v>
      </c>
      <c r="X47" t="s">
        <v>6</v>
      </c>
      <c r="Y47">
        <v>4</v>
      </c>
      <c r="AA47" t="s">
        <v>27</v>
      </c>
      <c r="AB47" t="s">
        <v>290</v>
      </c>
      <c r="AC47" t="s">
        <v>165</v>
      </c>
      <c r="AD47" t="s">
        <v>28</v>
      </c>
      <c r="AE47" t="s">
        <v>31</v>
      </c>
      <c r="AF47" s="20" t="s">
        <v>32</v>
      </c>
      <c r="AG47" t="s">
        <v>33</v>
      </c>
      <c r="AI47" t="str">
        <f t="shared" ca="1" si="6"/>
        <v>INSERT INTO PROFESOR VALUES('MEGM550822R34','MARBELLA','MENDEZ','GUZMAN','ADOLFO LOPEZ MATEOS',6686370082,'A',4)</v>
      </c>
    </row>
    <row r="48" spans="8:35" x14ac:dyDescent="0.25">
      <c r="H48" s="22">
        <f t="shared" ca="1" si="0"/>
        <v>1958</v>
      </c>
      <c r="I48" s="13">
        <f t="shared" ca="1" si="7"/>
        <v>12</v>
      </c>
      <c r="J48" s="13">
        <f t="shared" ca="1" si="1"/>
        <v>12</v>
      </c>
      <c r="K48" s="13">
        <f t="shared" ca="1" si="2"/>
        <v>16</v>
      </c>
      <c r="L48" s="23">
        <f t="shared" ca="1" si="3"/>
        <v>16</v>
      </c>
      <c r="N48" s="22" t="s">
        <v>455</v>
      </c>
      <c r="O48" s="23">
        <f t="shared" ca="1" si="4"/>
        <v>85</v>
      </c>
      <c r="Q48">
        <v>45</v>
      </c>
      <c r="R48" t="str">
        <f t="shared" ca="1" si="5"/>
        <v>BLSY581216S85</v>
      </c>
      <c r="S48" t="s">
        <v>430</v>
      </c>
      <c r="T48" t="s">
        <v>421</v>
      </c>
      <c r="U48" t="s">
        <v>436</v>
      </c>
      <c r="V48" s="197" t="s">
        <v>453</v>
      </c>
      <c r="W48" s="198">
        <v>6849191002</v>
      </c>
      <c r="X48" t="s">
        <v>146</v>
      </c>
      <c r="Y48">
        <v>5</v>
      </c>
      <c r="AA48" t="s">
        <v>27</v>
      </c>
      <c r="AB48" t="s">
        <v>290</v>
      </c>
      <c r="AC48" t="s">
        <v>165</v>
      </c>
      <c r="AD48" t="s">
        <v>28</v>
      </c>
      <c r="AE48" t="s">
        <v>31</v>
      </c>
      <c r="AF48" s="20" t="s">
        <v>32</v>
      </c>
      <c r="AG48" t="s">
        <v>33</v>
      </c>
      <c r="AI48" t="str">
        <f t="shared" ca="1" si="6"/>
        <v>INSERT INTO PROFESOR VALUES('BLSY581216S85','YOLANDA','BLANCAS','SANTIAGO','ADOLFO LOPEZ MATEOS',6849191002,'B',5)</v>
      </c>
    </row>
    <row r="49" spans="8:35" x14ac:dyDescent="0.25">
      <c r="H49" s="22">
        <f t="shared" ca="1" si="0"/>
        <v>1973</v>
      </c>
      <c r="I49" s="13">
        <f t="shared" ca="1" si="7"/>
        <v>12</v>
      </c>
      <c r="J49" s="13">
        <f t="shared" ca="1" si="1"/>
        <v>12</v>
      </c>
      <c r="K49" s="13">
        <f t="shared" ca="1" si="2"/>
        <v>19</v>
      </c>
      <c r="L49" s="23">
        <f t="shared" ca="1" si="3"/>
        <v>19</v>
      </c>
      <c r="N49" s="22" t="s">
        <v>145</v>
      </c>
      <c r="O49" s="23">
        <f t="shared" ca="1" si="4"/>
        <v>43</v>
      </c>
      <c r="Q49">
        <v>46</v>
      </c>
      <c r="R49" t="str">
        <f t="shared" ca="1" si="5"/>
        <v>CAGE731219T43</v>
      </c>
      <c r="S49" t="s">
        <v>398</v>
      </c>
      <c r="T49" t="s">
        <v>422</v>
      </c>
      <c r="U49" t="s">
        <v>437</v>
      </c>
      <c r="V49" s="197" t="s">
        <v>454</v>
      </c>
      <c r="W49" s="198">
        <v>7869949792</v>
      </c>
      <c r="X49" t="s">
        <v>146</v>
      </c>
      <c r="Y49">
        <v>6</v>
      </c>
      <c r="AA49" t="s">
        <v>27</v>
      </c>
      <c r="AB49" t="s">
        <v>290</v>
      </c>
      <c r="AC49" t="s">
        <v>165</v>
      </c>
      <c r="AD49" t="s">
        <v>28</v>
      </c>
      <c r="AE49" t="s">
        <v>31</v>
      </c>
      <c r="AF49" s="20" t="s">
        <v>32</v>
      </c>
      <c r="AG49" t="s">
        <v>33</v>
      </c>
      <c r="AI49" t="str">
        <f t="shared" ca="1" si="6"/>
        <v>INSERT INTO PROFESOR VALUES('CAGE731219T43','ELIDA','CAMARENA','GUERRERO','	EMILIANO ZAPATA',7869949792,'B',6)</v>
      </c>
    </row>
    <row r="50" spans="8:35" x14ac:dyDescent="0.25">
      <c r="H50" s="22">
        <f t="shared" ca="1" si="0"/>
        <v>1968</v>
      </c>
      <c r="I50" s="13">
        <f t="shared" ca="1" si="7"/>
        <v>5</v>
      </c>
      <c r="J50" s="13" t="str">
        <f t="shared" ca="1" si="1"/>
        <v>05</v>
      </c>
      <c r="K50" s="13">
        <f t="shared" ca="1" si="2"/>
        <v>9</v>
      </c>
      <c r="L50" s="23" t="str">
        <f t="shared" ca="1" si="3"/>
        <v>09</v>
      </c>
      <c r="N50" s="22" t="s">
        <v>461</v>
      </c>
      <c r="O50" s="23">
        <f t="shared" ca="1" si="4"/>
        <v>67</v>
      </c>
      <c r="Q50">
        <v>47</v>
      </c>
      <c r="R50" t="str">
        <f t="shared" ca="1" si="5"/>
        <v>GUCJ680509U67</v>
      </c>
      <c r="S50" t="s">
        <v>399</v>
      </c>
      <c r="T50" t="s">
        <v>423</v>
      </c>
      <c r="U50" t="s">
        <v>438</v>
      </c>
      <c r="V50" s="197" t="s">
        <v>454</v>
      </c>
      <c r="W50" s="198">
        <v>870665033</v>
      </c>
      <c r="X50" t="s">
        <v>6</v>
      </c>
      <c r="Y50">
        <v>7</v>
      </c>
      <c r="AA50" t="s">
        <v>27</v>
      </c>
      <c r="AB50" t="s">
        <v>290</v>
      </c>
      <c r="AC50" t="s">
        <v>165</v>
      </c>
      <c r="AD50" t="s">
        <v>28</v>
      </c>
      <c r="AE50" t="s">
        <v>31</v>
      </c>
      <c r="AF50" s="20" t="s">
        <v>32</v>
      </c>
      <c r="AG50" t="s">
        <v>33</v>
      </c>
      <c r="AI50" t="str">
        <f t="shared" ca="1" si="6"/>
        <v>INSERT INTO PROFESOR VALUES('GUCJ680509U67','JANETH','GUAJARDO','CONTRERAS','	EMILIANO ZAPATA',870665033,'A',7)</v>
      </c>
    </row>
    <row r="51" spans="8:35" x14ac:dyDescent="0.25">
      <c r="H51" s="22">
        <f t="shared" ca="1" si="0"/>
        <v>1971</v>
      </c>
      <c r="I51" s="13">
        <f t="shared" ca="1" si="7"/>
        <v>3</v>
      </c>
      <c r="J51" s="13" t="str">
        <f t="shared" ca="1" si="1"/>
        <v>03</v>
      </c>
      <c r="K51" s="13">
        <f t="shared" ca="1" si="2"/>
        <v>16</v>
      </c>
      <c r="L51" s="23">
        <f t="shared" ca="1" si="3"/>
        <v>16</v>
      </c>
      <c r="N51" s="22" t="s">
        <v>504</v>
      </c>
      <c r="O51" s="23">
        <f t="shared" ca="1" si="4"/>
        <v>55</v>
      </c>
      <c r="Q51">
        <v>48</v>
      </c>
      <c r="R51" t="str">
        <f t="shared" ca="1" si="5"/>
        <v>VIBM710316V55</v>
      </c>
      <c r="S51" t="s">
        <v>400</v>
      </c>
      <c r="T51" t="s">
        <v>424</v>
      </c>
      <c r="U51" t="s">
        <v>439</v>
      </c>
      <c r="V51" s="197" t="s">
        <v>454</v>
      </c>
      <c r="W51" s="198">
        <v>770217701</v>
      </c>
      <c r="X51" t="s">
        <v>6</v>
      </c>
      <c r="Y51">
        <v>8</v>
      </c>
      <c r="AA51" t="s">
        <v>27</v>
      </c>
      <c r="AB51" t="s">
        <v>290</v>
      </c>
      <c r="AC51" t="s">
        <v>165</v>
      </c>
      <c r="AD51" t="s">
        <v>28</v>
      </c>
      <c r="AE51" t="s">
        <v>31</v>
      </c>
      <c r="AF51" s="20" t="s">
        <v>32</v>
      </c>
      <c r="AG51" t="s">
        <v>33</v>
      </c>
      <c r="AI51" t="str">
        <f t="shared" ca="1" si="6"/>
        <v>INSERT INTO PROFESOR VALUES('VIBM710316V55','MARTHA BEATRIZ','VILLAGOMEZ','BAUTISTA','	EMILIANO ZAPATA',770217701,'A',8)</v>
      </c>
    </row>
    <row r="52" spans="8:35" x14ac:dyDescent="0.25">
      <c r="H52" s="22">
        <f t="shared" ca="1" si="0"/>
        <v>1983</v>
      </c>
      <c r="I52" s="13">
        <f t="shared" ca="1" si="7"/>
        <v>9</v>
      </c>
      <c r="J52" s="13" t="str">
        <f t="shared" ca="1" si="1"/>
        <v>09</v>
      </c>
      <c r="K52" s="13">
        <f t="shared" ca="1" si="2"/>
        <v>6</v>
      </c>
      <c r="L52" s="23" t="str">
        <f t="shared" ca="1" si="3"/>
        <v>06</v>
      </c>
      <c r="N52" s="22" t="s">
        <v>505</v>
      </c>
      <c r="O52" s="23">
        <f t="shared" ca="1" si="4"/>
        <v>96</v>
      </c>
      <c r="Q52">
        <v>49</v>
      </c>
      <c r="R52" t="str">
        <f t="shared" ca="1" si="5"/>
        <v>CAER830906W96</v>
      </c>
      <c r="S52" t="s">
        <v>401</v>
      </c>
      <c r="T52" t="s">
        <v>425</v>
      </c>
      <c r="U52" t="s">
        <v>440</v>
      </c>
      <c r="V52" s="197" t="s">
        <v>454</v>
      </c>
      <c r="W52" s="198">
        <v>7955983570</v>
      </c>
      <c r="X52" t="s">
        <v>456</v>
      </c>
      <c r="Y52">
        <v>9</v>
      </c>
      <c r="AA52" t="s">
        <v>27</v>
      </c>
      <c r="AB52" t="s">
        <v>290</v>
      </c>
      <c r="AC52" t="s">
        <v>165</v>
      </c>
      <c r="AD52" t="s">
        <v>28</v>
      </c>
      <c r="AE52" t="s">
        <v>31</v>
      </c>
      <c r="AF52" s="20" t="s">
        <v>32</v>
      </c>
      <c r="AG52" t="s">
        <v>33</v>
      </c>
      <c r="AI52" t="str">
        <f t="shared" ca="1" si="6"/>
        <v>INSERT INTO PROFESOR VALUES('CAER830906W96','ROSA ELIA','CANSECO','ESTRADA','	EMILIANO ZAPATA',7955983570,'J',9)</v>
      </c>
    </row>
    <row r="53" spans="8:35" x14ac:dyDescent="0.25">
      <c r="H53" s="24">
        <f t="shared" ca="1" si="0"/>
        <v>1985</v>
      </c>
      <c r="I53" s="25">
        <f t="shared" ca="1" si="7"/>
        <v>11</v>
      </c>
      <c r="J53" s="25">
        <f t="shared" ca="1" si="1"/>
        <v>11</v>
      </c>
      <c r="K53" s="25">
        <f t="shared" ca="1" si="2"/>
        <v>15</v>
      </c>
      <c r="L53" s="26">
        <f t="shared" ca="1" si="3"/>
        <v>15</v>
      </c>
      <c r="N53" s="24" t="s">
        <v>506</v>
      </c>
      <c r="O53" s="26">
        <f t="shared" ca="1" si="4"/>
        <v>50</v>
      </c>
      <c r="Q53">
        <v>50</v>
      </c>
      <c r="R53" t="str">
        <f t="shared" ca="1" si="5"/>
        <v>CARI851115X50</v>
      </c>
      <c r="S53" t="s">
        <v>402</v>
      </c>
      <c r="T53" t="s">
        <v>426</v>
      </c>
      <c r="U53" t="s">
        <v>441</v>
      </c>
      <c r="V53" s="197" t="s">
        <v>454</v>
      </c>
      <c r="W53" s="198">
        <v>7372560726</v>
      </c>
      <c r="X53" t="s">
        <v>456</v>
      </c>
      <c r="Y53">
        <v>10</v>
      </c>
      <c r="AA53" t="s">
        <v>27</v>
      </c>
      <c r="AB53" t="s">
        <v>290</v>
      </c>
      <c r="AC53" t="s">
        <v>165</v>
      </c>
      <c r="AD53" t="s">
        <v>28</v>
      </c>
      <c r="AE53" t="s">
        <v>31</v>
      </c>
      <c r="AF53" s="20" t="s">
        <v>32</v>
      </c>
      <c r="AG53" t="s">
        <v>33</v>
      </c>
      <c r="AI53" t="str">
        <f t="shared" ca="1" si="6"/>
        <v>INSERT INTO PROFESOR VALUES('CARI851115X50','IRMA LETICIA','CASARRUBIAS','ROJAS','	EMILIANO ZAPATA',7372560726,'J',10)</v>
      </c>
    </row>
    <row r="54" spans="8:35" x14ac:dyDescent="0.25">
      <c r="N54" s="22"/>
    </row>
    <row r="55" spans="8:35" x14ac:dyDescent="0.25">
      <c r="N55" s="22"/>
    </row>
  </sheetData>
  <customSheetViews>
    <customSheetView guid="{CFBFA597-1949-4206-A5D0-840C2A1F97BC}">
      <pageMargins left="0.7" right="0.7" top="0.75" bottom="0.75" header="0.3" footer="0.3"/>
    </customSheetView>
  </customSheetViews>
  <mergeCells count="4">
    <mergeCell ref="A2:D2"/>
    <mergeCell ref="R2:Y2"/>
    <mergeCell ref="H2:L2"/>
    <mergeCell ref="N2:O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D3F0-1014-4BF3-839B-BD278DFD3E07}">
  <dimension ref="A2:U90"/>
  <sheetViews>
    <sheetView topLeftCell="O2" workbookViewId="0">
      <selection activeCell="Q63" sqref="Q4:U63"/>
    </sheetView>
  </sheetViews>
  <sheetFormatPr baseColWidth="10" defaultRowHeight="15" x14ac:dyDescent="0.25"/>
  <cols>
    <col min="7" max="7" width="13.42578125" customWidth="1"/>
    <col min="8" max="8" width="18" customWidth="1"/>
    <col min="17" max="17" width="11.85546875" customWidth="1"/>
  </cols>
  <sheetData>
    <row r="2" spans="1:21" x14ac:dyDescent="0.25">
      <c r="A2" s="205" t="s">
        <v>160</v>
      </c>
      <c r="B2" s="205"/>
      <c r="C2" s="205"/>
      <c r="D2" s="205"/>
      <c r="E2" s="205"/>
      <c r="G2" s="205" t="s">
        <v>160</v>
      </c>
      <c r="H2" s="205"/>
    </row>
    <row r="3" spans="1:21" x14ac:dyDescent="0.25">
      <c r="A3" s="27" t="s">
        <v>185</v>
      </c>
      <c r="B3" s="28" t="s">
        <v>186</v>
      </c>
      <c r="C3" s="28" t="s">
        <v>24</v>
      </c>
      <c r="D3" s="188" t="s">
        <v>184</v>
      </c>
      <c r="E3" s="89" t="s">
        <v>187</v>
      </c>
      <c r="G3" t="s">
        <v>185</v>
      </c>
      <c r="H3" t="s">
        <v>288</v>
      </c>
      <c r="J3" t="s">
        <v>27</v>
      </c>
      <c r="Q3" t="s">
        <v>34</v>
      </c>
    </row>
    <row r="4" spans="1:21" x14ac:dyDescent="0.25">
      <c r="A4" s="186" t="s">
        <v>288</v>
      </c>
      <c r="B4" s="187" t="s">
        <v>289</v>
      </c>
      <c r="C4" s="187" t="s">
        <v>24</v>
      </c>
      <c r="D4" s="189" t="s">
        <v>184</v>
      </c>
      <c r="E4" s="190" t="s">
        <v>290</v>
      </c>
      <c r="F4">
        <v>1</v>
      </c>
      <c r="G4" s="21" t="s">
        <v>209</v>
      </c>
      <c r="H4" t="s">
        <v>509</v>
      </c>
      <c r="J4" t="s">
        <v>27</v>
      </c>
      <c r="K4" t="s">
        <v>160</v>
      </c>
      <c r="L4" t="s">
        <v>165</v>
      </c>
      <c r="M4" t="s">
        <v>28</v>
      </c>
      <c r="N4" t="s">
        <v>31</v>
      </c>
      <c r="O4" s="20" t="s">
        <v>32</v>
      </c>
      <c r="P4" t="s">
        <v>33</v>
      </c>
      <c r="Q4" s="249" t="str">
        <f>_xlfn.CONCAT(J4," ",K4," ",L4,M4,"'",G4,"'",N4,"'",H4,"'",P4)</f>
        <v>INSERT INTO PeriodoActual VALUES('G001','AGCA810614Y15')</v>
      </c>
      <c r="R4" s="249"/>
      <c r="S4" s="249"/>
      <c r="T4" s="249"/>
      <c r="U4" s="249"/>
    </row>
    <row r="5" spans="1:21" x14ac:dyDescent="0.25">
      <c r="F5">
        <v>2</v>
      </c>
      <c r="G5" s="23" t="s">
        <v>210</v>
      </c>
      <c r="H5" t="s">
        <v>510</v>
      </c>
      <c r="J5" t="s">
        <v>27</v>
      </c>
      <c r="K5" t="s">
        <v>160</v>
      </c>
      <c r="L5" t="s">
        <v>165</v>
      </c>
      <c r="M5" t="s">
        <v>28</v>
      </c>
      <c r="N5" t="s">
        <v>31</v>
      </c>
      <c r="O5" s="20" t="s">
        <v>32</v>
      </c>
      <c r="P5" t="s">
        <v>33</v>
      </c>
      <c r="Q5" s="249" t="str">
        <f t="shared" ref="Q5:Q63" si="0">_xlfn.CONCAT(J5," ",K5," ",L5,M5,"'",G5,"'",N5,"'",H5,"'",P5)</f>
        <v>INSERT INTO PeriodoActual VALUES('G002','ALCL640323Q98')</v>
      </c>
      <c r="R5" s="249"/>
      <c r="S5" s="249"/>
      <c r="T5" s="249"/>
      <c r="U5" s="249"/>
    </row>
    <row r="6" spans="1:21" x14ac:dyDescent="0.25">
      <c r="F6">
        <v>3</v>
      </c>
      <c r="G6" s="23" t="s">
        <v>211</v>
      </c>
      <c r="H6" t="s">
        <v>511</v>
      </c>
      <c r="J6" t="s">
        <v>27</v>
      </c>
      <c r="K6" t="s">
        <v>160</v>
      </c>
      <c r="L6" t="s">
        <v>165</v>
      </c>
      <c r="M6" t="s">
        <v>28</v>
      </c>
      <c r="N6" t="s">
        <v>31</v>
      </c>
      <c r="O6" s="20" t="s">
        <v>32</v>
      </c>
      <c r="P6" t="s">
        <v>33</v>
      </c>
      <c r="Q6" s="249" t="str">
        <f t="shared" si="0"/>
        <v>INSERT INTO PeriodoActual VALUES('G003','ALGH610120E11')</v>
      </c>
      <c r="R6" s="249"/>
      <c r="S6" s="249"/>
      <c r="T6" s="249"/>
      <c r="U6" s="249"/>
    </row>
    <row r="7" spans="1:21" x14ac:dyDescent="0.25">
      <c r="F7">
        <v>4</v>
      </c>
      <c r="G7" s="23" t="s">
        <v>212</v>
      </c>
      <c r="H7" t="s">
        <v>512</v>
      </c>
      <c r="J7" t="s">
        <v>27</v>
      </c>
      <c r="K7" t="s">
        <v>160</v>
      </c>
      <c r="L7" t="s">
        <v>165</v>
      </c>
      <c r="M7" t="s">
        <v>28</v>
      </c>
      <c r="N7" t="s">
        <v>31</v>
      </c>
      <c r="O7" s="20" t="s">
        <v>32</v>
      </c>
      <c r="P7" t="s">
        <v>33</v>
      </c>
      <c r="Q7" s="249" t="str">
        <f t="shared" si="0"/>
        <v>INSERT INTO PeriodoActual VALUES('G004','AMMV560111M63')</v>
      </c>
      <c r="R7" s="249"/>
      <c r="S7" s="249"/>
      <c r="T7" s="249"/>
      <c r="U7" s="249"/>
    </row>
    <row r="8" spans="1:21" x14ac:dyDescent="0.25">
      <c r="F8">
        <v>5</v>
      </c>
      <c r="G8" s="23" t="s">
        <v>213</v>
      </c>
      <c r="H8" t="s">
        <v>513</v>
      </c>
      <c r="J8" t="s">
        <v>27</v>
      </c>
      <c r="K8" t="s">
        <v>160</v>
      </c>
      <c r="L8" t="s">
        <v>165</v>
      </c>
      <c r="M8" t="s">
        <v>28</v>
      </c>
      <c r="N8" t="s">
        <v>31</v>
      </c>
      <c r="O8" s="20" t="s">
        <v>32</v>
      </c>
      <c r="P8" t="s">
        <v>33</v>
      </c>
      <c r="Q8" s="249" t="str">
        <f t="shared" si="0"/>
        <v>INSERT INTO PeriodoActual VALUES('G005','CHPR720507G85')</v>
      </c>
      <c r="R8" s="249"/>
      <c r="S8" s="249"/>
      <c r="T8" s="249"/>
      <c r="U8" s="249"/>
    </row>
    <row r="9" spans="1:21" x14ac:dyDescent="0.25">
      <c r="F9">
        <v>6</v>
      </c>
      <c r="G9" s="23" t="s">
        <v>214</v>
      </c>
      <c r="H9" t="s">
        <v>514</v>
      </c>
      <c r="J9" t="s">
        <v>27</v>
      </c>
      <c r="K9" t="s">
        <v>160</v>
      </c>
      <c r="L9" t="s">
        <v>165</v>
      </c>
      <c r="M9" t="s">
        <v>28</v>
      </c>
      <c r="N9" t="s">
        <v>31</v>
      </c>
      <c r="O9" s="20" t="s">
        <v>32</v>
      </c>
      <c r="P9" t="s">
        <v>33</v>
      </c>
      <c r="Q9" s="249" t="str">
        <f t="shared" si="0"/>
        <v>INSERT INTO PeriodoActual VALUES('G006','COGE520212O26')</v>
      </c>
      <c r="R9" s="249"/>
      <c r="S9" s="249"/>
      <c r="T9" s="249"/>
      <c r="U9" s="249"/>
    </row>
    <row r="10" spans="1:21" x14ac:dyDescent="0.25">
      <c r="F10">
        <v>7</v>
      </c>
      <c r="G10" s="23" t="s">
        <v>215</v>
      </c>
      <c r="H10" t="s">
        <v>515</v>
      </c>
      <c r="J10" t="s">
        <v>27</v>
      </c>
      <c r="K10" t="s">
        <v>160</v>
      </c>
      <c r="L10" t="s">
        <v>165</v>
      </c>
      <c r="M10" t="s">
        <v>28</v>
      </c>
      <c r="N10" t="s">
        <v>31</v>
      </c>
      <c r="O10" s="20" t="s">
        <v>32</v>
      </c>
      <c r="P10" t="s">
        <v>33</v>
      </c>
      <c r="Q10" s="249" t="str">
        <f t="shared" si="0"/>
        <v>INSERT INTO PeriodoActual VALUES('G007','CRHK670212A53')</v>
      </c>
      <c r="R10" s="249"/>
      <c r="S10" s="249"/>
      <c r="T10" s="249"/>
      <c r="U10" s="249"/>
    </row>
    <row r="11" spans="1:21" x14ac:dyDescent="0.25">
      <c r="F11">
        <v>8</v>
      </c>
      <c r="G11" s="23" t="s">
        <v>216</v>
      </c>
      <c r="H11" t="s">
        <v>516</v>
      </c>
      <c r="J11" t="s">
        <v>27</v>
      </c>
      <c r="K11" t="s">
        <v>160</v>
      </c>
      <c r="L11" t="s">
        <v>165</v>
      </c>
      <c r="M11" t="s">
        <v>28</v>
      </c>
      <c r="N11" t="s">
        <v>31</v>
      </c>
      <c r="O11" s="20" t="s">
        <v>32</v>
      </c>
      <c r="P11" t="s">
        <v>33</v>
      </c>
      <c r="Q11" s="249" t="str">
        <f t="shared" si="0"/>
        <v>INSERT INTO PeriodoActual VALUES('G008','DISD501125G47')</v>
      </c>
      <c r="R11" s="249"/>
      <c r="S11" s="249"/>
      <c r="T11" s="249"/>
      <c r="U11" s="249"/>
    </row>
    <row r="12" spans="1:21" x14ac:dyDescent="0.25">
      <c r="F12">
        <v>9</v>
      </c>
      <c r="G12" s="23" t="s">
        <v>217</v>
      </c>
      <c r="H12" t="s">
        <v>517</v>
      </c>
      <c r="J12" t="s">
        <v>27</v>
      </c>
      <c r="K12" t="s">
        <v>160</v>
      </c>
      <c r="L12" t="s">
        <v>165</v>
      </c>
      <c r="M12" t="s">
        <v>28</v>
      </c>
      <c r="N12" t="s">
        <v>31</v>
      </c>
      <c r="O12" s="20" t="s">
        <v>32</v>
      </c>
      <c r="P12" t="s">
        <v>33</v>
      </c>
      <c r="Q12" s="249" t="str">
        <f t="shared" si="0"/>
        <v>INSERT INTO PeriodoActual VALUES('G009','ESHT760224K50')</v>
      </c>
      <c r="R12" s="249"/>
      <c r="S12" s="249"/>
      <c r="T12" s="249"/>
      <c r="U12" s="249"/>
    </row>
    <row r="13" spans="1:21" x14ac:dyDescent="0.25">
      <c r="F13">
        <v>10</v>
      </c>
      <c r="G13" s="23" t="s">
        <v>218</v>
      </c>
      <c r="H13" t="s">
        <v>518</v>
      </c>
      <c r="J13" t="s">
        <v>27</v>
      </c>
      <c r="K13" t="s">
        <v>160</v>
      </c>
      <c r="L13" t="s">
        <v>165</v>
      </c>
      <c r="M13" t="s">
        <v>28</v>
      </c>
      <c r="N13" t="s">
        <v>31</v>
      </c>
      <c r="O13" s="20" t="s">
        <v>32</v>
      </c>
      <c r="P13" t="s">
        <v>33</v>
      </c>
      <c r="Q13" s="249" t="str">
        <f t="shared" si="0"/>
        <v>INSERT INTO PeriodoActual VALUES('G010','GOGL630411B84')</v>
      </c>
      <c r="R13" s="249"/>
      <c r="S13" s="249"/>
      <c r="T13" s="249"/>
      <c r="U13" s="249"/>
    </row>
    <row r="14" spans="1:21" x14ac:dyDescent="0.25">
      <c r="F14">
        <v>11</v>
      </c>
      <c r="G14" s="23" t="s">
        <v>219</v>
      </c>
      <c r="H14" t="s">
        <v>519</v>
      </c>
      <c r="J14" t="s">
        <v>27</v>
      </c>
      <c r="K14" t="s">
        <v>160</v>
      </c>
      <c r="L14" t="s">
        <v>165</v>
      </c>
      <c r="M14" t="s">
        <v>28</v>
      </c>
      <c r="N14" t="s">
        <v>31</v>
      </c>
      <c r="O14" s="20" t="s">
        <v>32</v>
      </c>
      <c r="P14" t="s">
        <v>33</v>
      </c>
      <c r="Q14" s="249" t="str">
        <f t="shared" si="0"/>
        <v>INSERT INTO PeriodoActual VALUES('G011','GORT631002P88')</v>
      </c>
      <c r="R14" s="249"/>
      <c r="S14" s="249"/>
      <c r="T14" s="249"/>
      <c r="U14" s="249"/>
    </row>
    <row r="15" spans="1:21" x14ac:dyDescent="0.25">
      <c r="F15">
        <v>12</v>
      </c>
      <c r="G15" s="23" t="s">
        <v>220</v>
      </c>
      <c r="H15" t="s">
        <v>520</v>
      </c>
      <c r="J15" t="s">
        <v>27</v>
      </c>
      <c r="K15" t="s">
        <v>160</v>
      </c>
      <c r="L15" t="s">
        <v>165</v>
      </c>
      <c r="M15" t="s">
        <v>28</v>
      </c>
      <c r="N15" t="s">
        <v>31</v>
      </c>
      <c r="O15" s="20" t="s">
        <v>32</v>
      </c>
      <c r="P15" t="s">
        <v>33</v>
      </c>
      <c r="Q15" s="249" t="str">
        <f t="shared" si="0"/>
        <v>INSERT INTO PeriodoActual VALUES('G012','GUCJ711222U52')</v>
      </c>
      <c r="R15" s="249"/>
      <c r="S15" s="249"/>
      <c r="T15" s="249"/>
      <c r="U15" s="249"/>
    </row>
    <row r="16" spans="1:21" x14ac:dyDescent="0.25">
      <c r="F16">
        <v>13</v>
      </c>
      <c r="G16" s="23" t="s">
        <v>221</v>
      </c>
      <c r="H16" t="s">
        <v>521</v>
      </c>
      <c r="J16" t="s">
        <v>27</v>
      </c>
      <c r="K16" t="s">
        <v>160</v>
      </c>
      <c r="L16" t="s">
        <v>165</v>
      </c>
      <c r="M16" t="s">
        <v>28</v>
      </c>
      <c r="N16" t="s">
        <v>31</v>
      </c>
      <c r="O16" s="20" t="s">
        <v>32</v>
      </c>
      <c r="P16" t="s">
        <v>33</v>
      </c>
      <c r="Q16" s="249" t="str">
        <f t="shared" si="0"/>
        <v>INSERT INTO PeriodoActual VALUES('G013','GUMM521119W76')</v>
      </c>
      <c r="R16" s="249"/>
      <c r="S16" s="249"/>
      <c r="T16" s="249"/>
      <c r="U16" s="249"/>
    </row>
    <row r="17" spans="6:21" x14ac:dyDescent="0.25">
      <c r="F17">
        <v>14</v>
      </c>
      <c r="G17" s="23" t="s">
        <v>222</v>
      </c>
      <c r="H17" t="s">
        <v>522</v>
      </c>
      <c r="J17" t="s">
        <v>27</v>
      </c>
      <c r="K17" t="s">
        <v>160</v>
      </c>
      <c r="L17" t="s">
        <v>165</v>
      </c>
      <c r="M17" t="s">
        <v>28</v>
      </c>
      <c r="N17" t="s">
        <v>31</v>
      </c>
      <c r="O17" s="20" t="s">
        <v>32</v>
      </c>
      <c r="P17" t="s">
        <v>33</v>
      </c>
      <c r="Q17" s="249" t="str">
        <f t="shared" si="0"/>
        <v>INSERT INTO PeriodoActual VALUES('G014','HERM700108H68')</v>
      </c>
      <c r="R17" s="249"/>
      <c r="S17" s="249"/>
      <c r="T17" s="249"/>
      <c r="U17" s="249"/>
    </row>
    <row r="18" spans="6:21" x14ac:dyDescent="0.25">
      <c r="F18">
        <v>15</v>
      </c>
      <c r="G18" s="26" t="s">
        <v>223</v>
      </c>
      <c r="H18" t="s">
        <v>523</v>
      </c>
      <c r="J18" t="s">
        <v>27</v>
      </c>
      <c r="K18" t="s">
        <v>160</v>
      </c>
      <c r="L18" t="s">
        <v>165</v>
      </c>
      <c r="M18" t="s">
        <v>28</v>
      </c>
      <c r="N18" t="s">
        <v>31</v>
      </c>
      <c r="O18" s="20" t="s">
        <v>32</v>
      </c>
      <c r="P18" t="s">
        <v>33</v>
      </c>
      <c r="Q18" s="249" t="str">
        <f t="shared" si="0"/>
        <v>INSERT INTO PeriodoActual VALUES('G015','JIGL780118E53')</v>
      </c>
      <c r="R18" s="249"/>
      <c r="S18" s="249"/>
      <c r="T18" s="249"/>
      <c r="U18" s="249"/>
    </row>
    <row r="19" spans="6:21" x14ac:dyDescent="0.25">
      <c r="F19">
        <v>16</v>
      </c>
      <c r="G19" s="21" t="s">
        <v>239</v>
      </c>
      <c r="H19" t="s">
        <v>524</v>
      </c>
      <c r="J19" t="s">
        <v>27</v>
      </c>
      <c r="K19" t="s">
        <v>160</v>
      </c>
      <c r="L19" t="s">
        <v>165</v>
      </c>
      <c r="M19" t="s">
        <v>28</v>
      </c>
      <c r="N19" t="s">
        <v>31</v>
      </c>
      <c r="O19" s="20" t="s">
        <v>32</v>
      </c>
      <c r="P19" t="s">
        <v>33</v>
      </c>
      <c r="Q19" s="249" t="str">
        <f t="shared" si="0"/>
        <v>INSERT INTO PeriodoActual VALUES('A0001','JUDO550206P43')</v>
      </c>
      <c r="R19" s="249"/>
      <c r="S19" s="249"/>
      <c r="T19" s="249"/>
      <c r="U19" s="249"/>
    </row>
    <row r="20" spans="6:21" x14ac:dyDescent="0.25">
      <c r="F20">
        <v>17</v>
      </c>
      <c r="G20" s="23" t="s">
        <v>240</v>
      </c>
      <c r="H20" t="s">
        <v>525</v>
      </c>
      <c r="J20" t="s">
        <v>27</v>
      </c>
      <c r="K20" t="s">
        <v>160</v>
      </c>
      <c r="L20" t="s">
        <v>165</v>
      </c>
      <c r="M20" t="s">
        <v>28</v>
      </c>
      <c r="N20" t="s">
        <v>31</v>
      </c>
      <c r="O20" s="20" t="s">
        <v>32</v>
      </c>
      <c r="P20" t="s">
        <v>33</v>
      </c>
      <c r="Q20" s="249" t="str">
        <f t="shared" si="0"/>
        <v>INSERT INTO PeriodoActual VALUES('A0002','LELM840128N31')</v>
      </c>
      <c r="R20" s="249"/>
      <c r="S20" s="249"/>
      <c r="T20" s="249"/>
      <c r="U20" s="249"/>
    </row>
    <row r="21" spans="6:21" x14ac:dyDescent="0.25">
      <c r="F21">
        <v>18</v>
      </c>
      <c r="G21" s="23" t="s">
        <v>241</v>
      </c>
      <c r="H21" t="s">
        <v>526</v>
      </c>
      <c r="J21" t="s">
        <v>27</v>
      </c>
      <c r="K21" t="s">
        <v>160</v>
      </c>
      <c r="L21" t="s">
        <v>165</v>
      </c>
      <c r="M21" t="s">
        <v>28</v>
      </c>
      <c r="N21" t="s">
        <v>31</v>
      </c>
      <c r="O21" s="20" t="s">
        <v>32</v>
      </c>
      <c r="P21" t="s">
        <v>33</v>
      </c>
      <c r="Q21" s="249" t="str">
        <f t="shared" si="0"/>
        <v>INSERT INTO PeriodoActual VALUES('A0003','MEGM731213R76')</v>
      </c>
      <c r="R21" s="249"/>
      <c r="S21" s="249"/>
      <c r="T21" s="249"/>
      <c r="U21" s="249"/>
    </row>
    <row r="22" spans="6:21" x14ac:dyDescent="0.25">
      <c r="F22">
        <v>19</v>
      </c>
      <c r="G22" s="23" t="s">
        <v>242</v>
      </c>
      <c r="H22" t="s">
        <v>527</v>
      </c>
      <c r="J22" t="s">
        <v>27</v>
      </c>
      <c r="K22" t="s">
        <v>160</v>
      </c>
      <c r="L22" t="s">
        <v>165</v>
      </c>
      <c r="M22" t="s">
        <v>28</v>
      </c>
      <c r="N22" t="s">
        <v>31</v>
      </c>
      <c r="O22" s="20" t="s">
        <v>32</v>
      </c>
      <c r="P22" t="s">
        <v>33</v>
      </c>
      <c r="Q22" s="249" t="str">
        <f t="shared" si="0"/>
        <v>INSERT INTO PeriodoActual VALUES('A0004','MEOR520321F25')</v>
      </c>
      <c r="R22" s="249"/>
      <c r="S22" s="249"/>
      <c r="T22" s="249"/>
      <c r="U22" s="249"/>
    </row>
    <row r="23" spans="6:21" x14ac:dyDescent="0.25">
      <c r="F23">
        <v>20</v>
      </c>
      <c r="G23" s="23" t="s">
        <v>243</v>
      </c>
      <c r="H23" t="s">
        <v>528</v>
      </c>
      <c r="J23" t="s">
        <v>27</v>
      </c>
      <c r="K23" t="s">
        <v>160</v>
      </c>
      <c r="L23" t="s">
        <v>165</v>
      </c>
      <c r="M23" t="s">
        <v>28</v>
      </c>
      <c r="N23" t="s">
        <v>31</v>
      </c>
      <c r="O23" s="20" t="s">
        <v>32</v>
      </c>
      <c r="P23" t="s">
        <v>33</v>
      </c>
      <c r="Q23" s="249" t="str">
        <f t="shared" si="0"/>
        <v>INSERT INTO PeriodoActual VALUES('A0005','MOML731101C36')</v>
      </c>
      <c r="R23" s="249"/>
      <c r="S23" s="249"/>
      <c r="T23" s="249"/>
      <c r="U23" s="249"/>
    </row>
    <row r="24" spans="6:21" x14ac:dyDescent="0.25">
      <c r="F24">
        <v>21</v>
      </c>
      <c r="G24" s="23" t="s">
        <v>244</v>
      </c>
      <c r="H24" t="s">
        <v>529</v>
      </c>
      <c r="J24" t="s">
        <v>27</v>
      </c>
      <c r="K24" t="s">
        <v>160</v>
      </c>
      <c r="L24" t="s">
        <v>165</v>
      </c>
      <c r="M24" t="s">
        <v>28</v>
      </c>
      <c r="N24" t="s">
        <v>31</v>
      </c>
      <c r="O24" s="20" t="s">
        <v>32</v>
      </c>
      <c r="P24" t="s">
        <v>33</v>
      </c>
      <c r="Q24" s="249" t="str">
        <f t="shared" si="0"/>
        <v>INSERT INTO PeriodoActual VALUES('A0006','MOPA730930Q11')</v>
      </c>
      <c r="R24" s="249"/>
      <c r="S24" s="249"/>
      <c r="T24" s="249"/>
      <c r="U24" s="249"/>
    </row>
    <row r="25" spans="6:21" x14ac:dyDescent="0.25">
      <c r="F25">
        <v>22</v>
      </c>
      <c r="G25" s="23" t="s">
        <v>245</v>
      </c>
      <c r="H25" t="s">
        <v>530</v>
      </c>
      <c r="J25" t="s">
        <v>27</v>
      </c>
      <c r="K25" t="s">
        <v>160</v>
      </c>
      <c r="L25" t="s">
        <v>165</v>
      </c>
      <c r="M25" t="s">
        <v>28</v>
      </c>
      <c r="N25" t="s">
        <v>31</v>
      </c>
      <c r="O25" s="20" t="s">
        <v>32</v>
      </c>
      <c r="P25" t="s">
        <v>33</v>
      </c>
      <c r="Q25" s="249" t="str">
        <f t="shared" si="0"/>
        <v>INSERT INTO PeriodoActual VALUES('A0007','REPE800118F68')</v>
      </c>
      <c r="R25" s="249"/>
      <c r="S25" s="249"/>
      <c r="T25" s="249"/>
      <c r="U25" s="249"/>
    </row>
    <row r="26" spans="6:21" x14ac:dyDescent="0.25">
      <c r="F26">
        <v>23</v>
      </c>
      <c r="G26" s="23" t="s">
        <v>246</v>
      </c>
      <c r="H26" t="s">
        <v>531</v>
      </c>
      <c r="J26" t="s">
        <v>27</v>
      </c>
      <c r="K26" t="s">
        <v>160</v>
      </c>
      <c r="L26" t="s">
        <v>165</v>
      </c>
      <c r="M26" t="s">
        <v>28</v>
      </c>
      <c r="N26" t="s">
        <v>31</v>
      </c>
      <c r="O26" s="20" t="s">
        <v>32</v>
      </c>
      <c r="P26" t="s">
        <v>33</v>
      </c>
      <c r="Q26" s="249" t="str">
        <f t="shared" si="0"/>
        <v>INSERT INTO PeriodoActual VALUES('A0008','ROMM600609O87')</v>
      </c>
      <c r="R26" s="249"/>
      <c r="S26" s="249"/>
      <c r="T26" s="249"/>
      <c r="U26" s="249"/>
    </row>
    <row r="27" spans="6:21" x14ac:dyDescent="0.25">
      <c r="F27">
        <v>24</v>
      </c>
      <c r="G27" s="23" t="s">
        <v>247</v>
      </c>
      <c r="H27" t="s">
        <v>532</v>
      </c>
      <c r="J27" t="s">
        <v>27</v>
      </c>
      <c r="K27" t="s">
        <v>160</v>
      </c>
      <c r="L27" t="s">
        <v>165</v>
      </c>
      <c r="M27" t="s">
        <v>28</v>
      </c>
      <c r="N27" t="s">
        <v>31</v>
      </c>
      <c r="O27" s="20" t="s">
        <v>32</v>
      </c>
      <c r="P27" t="s">
        <v>33</v>
      </c>
      <c r="Q27" s="249" t="str">
        <f t="shared" si="0"/>
        <v>INSERT INTO PeriodoActual VALUES('A0009','RUBA790602X97')</v>
      </c>
      <c r="R27" s="249"/>
      <c r="S27" s="249"/>
      <c r="T27" s="249"/>
      <c r="U27" s="249"/>
    </row>
    <row r="28" spans="6:21" x14ac:dyDescent="0.25">
      <c r="F28">
        <v>25</v>
      </c>
      <c r="G28" s="23" t="s">
        <v>248</v>
      </c>
      <c r="H28" t="s">
        <v>533</v>
      </c>
      <c r="J28" t="s">
        <v>27</v>
      </c>
      <c r="K28" t="s">
        <v>160</v>
      </c>
      <c r="L28" t="s">
        <v>165</v>
      </c>
      <c r="M28" t="s">
        <v>28</v>
      </c>
      <c r="N28" t="s">
        <v>31</v>
      </c>
      <c r="O28" s="20" t="s">
        <v>32</v>
      </c>
      <c r="P28" t="s">
        <v>33</v>
      </c>
      <c r="Q28" s="249" t="str">
        <f t="shared" si="0"/>
        <v>INSERT INTO PeriodoActual VALUES('A0010','SAGM650910L54')</v>
      </c>
      <c r="R28" s="249"/>
      <c r="S28" s="249"/>
      <c r="T28" s="249"/>
      <c r="U28" s="249"/>
    </row>
    <row r="29" spans="6:21" x14ac:dyDescent="0.25">
      <c r="F29">
        <v>26</v>
      </c>
      <c r="G29" s="23" t="s">
        <v>249</v>
      </c>
      <c r="H29" t="s">
        <v>534</v>
      </c>
      <c r="J29" t="s">
        <v>27</v>
      </c>
      <c r="K29" t="s">
        <v>160</v>
      </c>
      <c r="L29" t="s">
        <v>165</v>
      </c>
      <c r="M29" t="s">
        <v>28</v>
      </c>
      <c r="N29" t="s">
        <v>31</v>
      </c>
      <c r="O29" s="20" t="s">
        <v>32</v>
      </c>
      <c r="P29" t="s">
        <v>33</v>
      </c>
      <c r="Q29" s="249" t="str">
        <f t="shared" si="0"/>
        <v>INSERT INTO PeriodoActual VALUES('A0011','TOGC801226V28')</v>
      </c>
      <c r="R29" s="249"/>
      <c r="S29" s="249"/>
      <c r="T29" s="249"/>
      <c r="U29" s="249"/>
    </row>
    <row r="30" spans="6:21" x14ac:dyDescent="0.25">
      <c r="F30">
        <v>27</v>
      </c>
      <c r="G30" s="23" t="s">
        <v>250</v>
      </c>
      <c r="H30" t="s">
        <v>535</v>
      </c>
      <c r="J30" t="s">
        <v>27</v>
      </c>
      <c r="K30" t="s">
        <v>160</v>
      </c>
      <c r="L30" t="s">
        <v>165</v>
      </c>
      <c r="M30" t="s">
        <v>28</v>
      </c>
      <c r="N30" t="s">
        <v>31</v>
      </c>
      <c r="O30" s="20" t="s">
        <v>32</v>
      </c>
      <c r="P30" t="s">
        <v>33</v>
      </c>
      <c r="Q30" s="249" t="str">
        <f t="shared" si="0"/>
        <v>INSERT INTO PeriodoActual VALUES('A0012','TORE781116H85')</v>
      </c>
      <c r="R30" s="249"/>
      <c r="S30" s="249"/>
      <c r="T30" s="249"/>
      <c r="U30" s="249"/>
    </row>
    <row r="31" spans="6:21" x14ac:dyDescent="0.25">
      <c r="F31">
        <v>28</v>
      </c>
      <c r="G31" s="23" t="s">
        <v>251</v>
      </c>
      <c r="H31" t="s">
        <v>536</v>
      </c>
      <c r="J31" t="s">
        <v>27</v>
      </c>
      <c r="K31" t="s">
        <v>160</v>
      </c>
      <c r="L31" t="s">
        <v>165</v>
      </c>
      <c r="M31" t="s">
        <v>28</v>
      </c>
      <c r="N31" t="s">
        <v>31</v>
      </c>
      <c r="O31" s="20" t="s">
        <v>32</v>
      </c>
      <c r="P31" t="s">
        <v>33</v>
      </c>
      <c r="Q31" s="249" t="str">
        <f t="shared" si="0"/>
        <v>INSERT INTO PeriodoActual VALUES('A0013','VALL530825D91')</v>
      </c>
      <c r="R31" s="249"/>
      <c r="S31" s="249"/>
      <c r="T31" s="249"/>
      <c r="U31" s="249"/>
    </row>
    <row r="32" spans="6:21" x14ac:dyDescent="0.25">
      <c r="F32">
        <v>29</v>
      </c>
      <c r="G32" s="23" t="s">
        <v>252</v>
      </c>
      <c r="H32" t="s">
        <v>537</v>
      </c>
      <c r="J32" t="s">
        <v>27</v>
      </c>
      <c r="K32" t="s">
        <v>160</v>
      </c>
      <c r="L32" t="s">
        <v>165</v>
      </c>
      <c r="M32" t="s">
        <v>28</v>
      </c>
      <c r="N32" t="s">
        <v>31</v>
      </c>
      <c r="O32" s="20" t="s">
        <v>32</v>
      </c>
      <c r="P32" t="s">
        <v>33</v>
      </c>
      <c r="Q32" s="249" t="str">
        <f t="shared" si="0"/>
        <v>INSERT INTO PeriodoActual VALUES('A0014','VIBM550121V55')</v>
      </c>
      <c r="R32" s="249"/>
      <c r="S32" s="249"/>
      <c r="T32" s="249"/>
      <c r="U32" s="249"/>
    </row>
    <row r="33" spans="6:21" x14ac:dyDescent="0.25">
      <c r="F33">
        <v>30</v>
      </c>
      <c r="G33" s="26" t="s">
        <v>253</v>
      </c>
      <c r="H33" t="s">
        <v>509</v>
      </c>
      <c r="J33" t="s">
        <v>27</v>
      </c>
      <c r="K33" t="s">
        <v>160</v>
      </c>
      <c r="L33" t="s">
        <v>165</v>
      </c>
      <c r="M33" t="s">
        <v>28</v>
      </c>
      <c r="N33" t="s">
        <v>31</v>
      </c>
      <c r="O33" s="20" t="s">
        <v>32</v>
      </c>
      <c r="P33" t="s">
        <v>33</v>
      </c>
      <c r="Q33" s="249" t="str">
        <f t="shared" si="0"/>
        <v>INSERT INTO PeriodoActual VALUES('A0015','AGCA810614Y15')</v>
      </c>
      <c r="R33" s="249"/>
      <c r="S33" s="249"/>
      <c r="T33" s="249"/>
      <c r="U33" s="249"/>
    </row>
    <row r="34" spans="6:21" x14ac:dyDescent="0.25">
      <c r="F34">
        <v>31</v>
      </c>
      <c r="G34" s="21" t="s">
        <v>254</v>
      </c>
      <c r="H34" t="s">
        <v>510</v>
      </c>
      <c r="J34" t="s">
        <v>27</v>
      </c>
      <c r="K34" t="s">
        <v>160</v>
      </c>
      <c r="L34" t="s">
        <v>165</v>
      </c>
      <c r="M34" t="s">
        <v>28</v>
      </c>
      <c r="N34" t="s">
        <v>31</v>
      </c>
      <c r="O34" s="20" t="s">
        <v>32</v>
      </c>
      <c r="P34" t="s">
        <v>33</v>
      </c>
      <c r="Q34" s="249" t="str">
        <f t="shared" si="0"/>
        <v>INSERT INTO PeriodoActual VALUES('F0001','ALCL640323Q98')</v>
      </c>
      <c r="R34" s="249"/>
      <c r="S34" s="249"/>
      <c r="T34" s="249"/>
      <c r="U34" s="249"/>
    </row>
    <row r="35" spans="6:21" x14ac:dyDescent="0.25">
      <c r="F35">
        <v>32</v>
      </c>
      <c r="G35" s="23" t="s">
        <v>255</v>
      </c>
      <c r="H35" t="s">
        <v>511</v>
      </c>
      <c r="J35" t="s">
        <v>27</v>
      </c>
      <c r="K35" t="s">
        <v>160</v>
      </c>
      <c r="L35" t="s">
        <v>165</v>
      </c>
      <c r="M35" t="s">
        <v>28</v>
      </c>
      <c r="N35" t="s">
        <v>31</v>
      </c>
      <c r="O35" s="20" t="s">
        <v>32</v>
      </c>
      <c r="P35" t="s">
        <v>33</v>
      </c>
      <c r="Q35" s="249" t="str">
        <f t="shared" si="0"/>
        <v>INSERT INTO PeriodoActual VALUES('F0002','ALGH610120E11')</v>
      </c>
      <c r="R35" s="249"/>
      <c r="S35" s="249"/>
      <c r="T35" s="249"/>
      <c r="U35" s="249"/>
    </row>
    <row r="36" spans="6:21" x14ac:dyDescent="0.25">
      <c r="F36">
        <v>33</v>
      </c>
      <c r="G36" s="23" t="s">
        <v>256</v>
      </c>
      <c r="H36" t="s">
        <v>512</v>
      </c>
      <c r="J36" t="s">
        <v>27</v>
      </c>
      <c r="K36" t="s">
        <v>160</v>
      </c>
      <c r="L36" t="s">
        <v>165</v>
      </c>
      <c r="M36" t="s">
        <v>28</v>
      </c>
      <c r="N36" t="s">
        <v>31</v>
      </c>
      <c r="O36" s="20" t="s">
        <v>32</v>
      </c>
      <c r="P36" t="s">
        <v>33</v>
      </c>
      <c r="Q36" s="249" t="str">
        <f t="shared" si="0"/>
        <v>INSERT INTO PeriodoActual VALUES('F0003','AMMV560111M63')</v>
      </c>
      <c r="R36" s="249"/>
      <c r="S36" s="249"/>
      <c r="T36" s="249"/>
      <c r="U36" s="249"/>
    </row>
    <row r="37" spans="6:21" x14ac:dyDescent="0.25">
      <c r="F37">
        <v>34</v>
      </c>
      <c r="G37" s="23" t="s">
        <v>257</v>
      </c>
      <c r="H37" t="s">
        <v>513</v>
      </c>
      <c r="J37" t="s">
        <v>27</v>
      </c>
      <c r="K37" t="s">
        <v>160</v>
      </c>
      <c r="L37" t="s">
        <v>165</v>
      </c>
      <c r="M37" t="s">
        <v>28</v>
      </c>
      <c r="N37" t="s">
        <v>31</v>
      </c>
      <c r="O37" s="20" t="s">
        <v>32</v>
      </c>
      <c r="P37" t="s">
        <v>33</v>
      </c>
      <c r="Q37" s="249" t="str">
        <f t="shared" si="0"/>
        <v>INSERT INTO PeriodoActual VALUES('F0004','CHPR720507G85')</v>
      </c>
      <c r="R37" s="249"/>
      <c r="S37" s="249"/>
      <c r="T37" s="249"/>
      <c r="U37" s="249"/>
    </row>
    <row r="38" spans="6:21" x14ac:dyDescent="0.25">
      <c r="F38">
        <v>35</v>
      </c>
      <c r="G38" s="23" t="s">
        <v>258</v>
      </c>
      <c r="H38" t="s">
        <v>514</v>
      </c>
      <c r="J38" t="s">
        <v>27</v>
      </c>
      <c r="K38" t="s">
        <v>160</v>
      </c>
      <c r="L38" t="s">
        <v>165</v>
      </c>
      <c r="M38" t="s">
        <v>28</v>
      </c>
      <c r="N38" t="s">
        <v>31</v>
      </c>
      <c r="O38" s="20" t="s">
        <v>32</v>
      </c>
      <c r="P38" t="s">
        <v>33</v>
      </c>
      <c r="Q38" s="249" t="str">
        <f t="shared" si="0"/>
        <v>INSERT INTO PeriodoActual VALUES('F0005','COGE520212O26')</v>
      </c>
      <c r="R38" s="249"/>
      <c r="S38" s="249"/>
      <c r="T38" s="249"/>
      <c r="U38" s="249"/>
    </row>
    <row r="39" spans="6:21" x14ac:dyDescent="0.25">
      <c r="F39">
        <v>36</v>
      </c>
      <c r="G39" s="23" t="s">
        <v>259</v>
      </c>
      <c r="H39" t="s">
        <v>515</v>
      </c>
      <c r="J39" t="s">
        <v>27</v>
      </c>
      <c r="K39" t="s">
        <v>160</v>
      </c>
      <c r="L39" t="s">
        <v>165</v>
      </c>
      <c r="M39" t="s">
        <v>28</v>
      </c>
      <c r="N39" t="s">
        <v>31</v>
      </c>
      <c r="O39" s="20" t="s">
        <v>32</v>
      </c>
      <c r="P39" t="s">
        <v>33</v>
      </c>
      <c r="Q39" s="249" t="str">
        <f t="shared" si="0"/>
        <v>INSERT INTO PeriodoActual VALUES('F0006','CRHK670212A53')</v>
      </c>
      <c r="R39" s="249"/>
      <c r="S39" s="249"/>
      <c r="T39" s="249"/>
      <c r="U39" s="249"/>
    </row>
    <row r="40" spans="6:21" x14ac:dyDescent="0.25">
      <c r="F40">
        <v>37</v>
      </c>
      <c r="G40" s="23" t="s">
        <v>260</v>
      </c>
      <c r="H40" t="s">
        <v>516</v>
      </c>
      <c r="J40" t="s">
        <v>27</v>
      </c>
      <c r="K40" t="s">
        <v>160</v>
      </c>
      <c r="L40" t="s">
        <v>165</v>
      </c>
      <c r="M40" t="s">
        <v>28</v>
      </c>
      <c r="N40" t="s">
        <v>31</v>
      </c>
      <c r="O40" s="20" t="s">
        <v>32</v>
      </c>
      <c r="P40" t="s">
        <v>33</v>
      </c>
      <c r="Q40" s="249" t="str">
        <f t="shared" si="0"/>
        <v>INSERT INTO PeriodoActual VALUES('F0007','DISD501125G47')</v>
      </c>
      <c r="R40" s="249"/>
      <c r="S40" s="249"/>
      <c r="T40" s="249"/>
      <c r="U40" s="249"/>
    </row>
    <row r="41" spans="6:21" x14ac:dyDescent="0.25">
      <c r="F41">
        <v>38</v>
      </c>
      <c r="G41" s="23" t="s">
        <v>261</v>
      </c>
      <c r="H41" t="s">
        <v>517</v>
      </c>
      <c r="J41" t="s">
        <v>27</v>
      </c>
      <c r="K41" t="s">
        <v>160</v>
      </c>
      <c r="L41" t="s">
        <v>165</v>
      </c>
      <c r="M41" t="s">
        <v>28</v>
      </c>
      <c r="N41" t="s">
        <v>31</v>
      </c>
      <c r="O41" s="20" t="s">
        <v>32</v>
      </c>
      <c r="P41" t="s">
        <v>33</v>
      </c>
      <c r="Q41" s="249" t="str">
        <f t="shared" si="0"/>
        <v>INSERT INTO PeriodoActual VALUES('F0008','ESHT760224K50')</v>
      </c>
      <c r="R41" s="249"/>
      <c r="S41" s="249"/>
      <c r="T41" s="249"/>
      <c r="U41" s="249"/>
    </row>
    <row r="42" spans="6:21" x14ac:dyDescent="0.25">
      <c r="F42">
        <v>39</v>
      </c>
      <c r="G42" s="23" t="s">
        <v>262</v>
      </c>
      <c r="H42" t="s">
        <v>518</v>
      </c>
      <c r="J42" t="s">
        <v>27</v>
      </c>
      <c r="K42" t="s">
        <v>160</v>
      </c>
      <c r="L42" t="s">
        <v>165</v>
      </c>
      <c r="M42" t="s">
        <v>28</v>
      </c>
      <c r="N42" t="s">
        <v>31</v>
      </c>
      <c r="O42" s="20" t="s">
        <v>32</v>
      </c>
      <c r="P42" t="s">
        <v>33</v>
      </c>
      <c r="Q42" s="249" t="str">
        <f t="shared" si="0"/>
        <v>INSERT INTO PeriodoActual VALUES('F0009','GOGL630411B84')</v>
      </c>
      <c r="R42" s="249"/>
      <c r="S42" s="249"/>
      <c r="T42" s="249"/>
      <c r="U42" s="249"/>
    </row>
    <row r="43" spans="6:21" x14ac:dyDescent="0.25">
      <c r="F43">
        <v>40</v>
      </c>
      <c r="G43" s="23" t="s">
        <v>263</v>
      </c>
      <c r="H43" s="24" t="s">
        <v>519</v>
      </c>
      <c r="J43" t="s">
        <v>27</v>
      </c>
      <c r="K43" t="s">
        <v>160</v>
      </c>
      <c r="L43" t="s">
        <v>165</v>
      </c>
      <c r="M43" t="s">
        <v>28</v>
      </c>
      <c r="N43" t="s">
        <v>31</v>
      </c>
      <c r="O43" s="20" t="s">
        <v>32</v>
      </c>
      <c r="P43" t="s">
        <v>33</v>
      </c>
      <c r="Q43" s="249" t="str">
        <f t="shared" si="0"/>
        <v>INSERT INTO PeriodoActual VALUES('F0010','GORT631002P88')</v>
      </c>
      <c r="R43" s="249"/>
      <c r="S43" s="249"/>
      <c r="T43" s="249"/>
      <c r="U43" s="249"/>
    </row>
    <row r="44" spans="6:21" x14ac:dyDescent="0.25">
      <c r="G44" s="23" t="s">
        <v>264</v>
      </c>
      <c r="H44" t="s">
        <v>520</v>
      </c>
      <c r="J44" t="s">
        <v>27</v>
      </c>
      <c r="K44" t="s">
        <v>160</v>
      </c>
      <c r="L44" t="s">
        <v>165</v>
      </c>
      <c r="M44" t="s">
        <v>28</v>
      </c>
      <c r="N44" t="s">
        <v>31</v>
      </c>
      <c r="O44" s="20" t="s">
        <v>32</v>
      </c>
      <c r="P44" t="s">
        <v>33</v>
      </c>
      <c r="Q44" s="249" t="str">
        <f t="shared" si="0"/>
        <v>INSERT INTO PeriodoActual VALUES('F0011','GUCJ711222U52')</v>
      </c>
      <c r="R44" s="249"/>
      <c r="S44" s="249"/>
      <c r="T44" s="249"/>
      <c r="U44" s="249"/>
    </row>
    <row r="45" spans="6:21" x14ac:dyDescent="0.25">
      <c r="G45" s="23" t="s">
        <v>265</v>
      </c>
      <c r="H45" t="s">
        <v>521</v>
      </c>
      <c r="J45" t="s">
        <v>27</v>
      </c>
      <c r="K45" t="s">
        <v>160</v>
      </c>
      <c r="L45" t="s">
        <v>165</v>
      </c>
      <c r="M45" t="s">
        <v>28</v>
      </c>
      <c r="N45" t="s">
        <v>31</v>
      </c>
      <c r="O45" s="20" t="s">
        <v>32</v>
      </c>
      <c r="P45" t="s">
        <v>33</v>
      </c>
      <c r="Q45" s="249" t="str">
        <f t="shared" si="0"/>
        <v>INSERT INTO PeriodoActual VALUES('F0012','GUMM521119W76')</v>
      </c>
      <c r="R45" s="249"/>
      <c r="S45" s="249"/>
      <c r="T45" s="249"/>
      <c r="U45" s="249"/>
    </row>
    <row r="46" spans="6:21" x14ac:dyDescent="0.25">
      <c r="G46" s="23" t="s">
        <v>266</v>
      </c>
      <c r="H46" t="s">
        <v>522</v>
      </c>
      <c r="J46" t="s">
        <v>27</v>
      </c>
      <c r="K46" t="s">
        <v>160</v>
      </c>
      <c r="L46" t="s">
        <v>165</v>
      </c>
      <c r="M46" t="s">
        <v>28</v>
      </c>
      <c r="N46" t="s">
        <v>31</v>
      </c>
      <c r="O46" s="20" t="s">
        <v>32</v>
      </c>
      <c r="P46" t="s">
        <v>33</v>
      </c>
      <c r="Q46" s="249" t="str">
        <f t="shared" si="0"/>
        <v>INSERT INTO PeriodoActual VALUES('F0013','HERM700108H68')</v>
      </c>
      <c r="R46" s="249"/>
      <c r="S46" s="249"/>
      <c r="T46" s="249"/>
      <c r="U46" s="249"/>
    </row>
    <row r="47" spans="6:21" x14ac:dyDescent="0.25">
      <c r="G47" s="23" t="s">
        <v>267</v>
      </c>
      <c r="H47" t="s">
        <v>523</v>
      </c>
      <c r="J47" t="s">
        <v>27</v>
      </c>
      <c r="K47" t="s">
        <v>160</v>
      </c>
      <c r="L47" t="s">
        <v>165</v>
      </c>
      <c r="M47" t="s">
        <v>28</v>
      </c>
      <c r="N47" t="s">
        <v>31</v>
      </c>
      <c r="O47" s="20" t="s">
        <v>32</v>
      </c>
      <c r="P47" t="s">
        <v>33</v>
      </c>
      <c r="Q47" s="249" t="str">
        <f t="shared" si="0"/>
        <v>INSERT INTO PeriodoActual VALUES('F0014','JIGL780118E53')</v>
      </c>
      <c r="R47" s="249"/>
      <c r="S47" s="249"/>
      <c r="T47" s="249"/>
      <c r="U47" s="249"/>
    </row>
    <row r="48" spans="6:21" x14ac:dyDescent="0.25">
      <c r="G48" s="26" t="s">
        <v>268</v>
      </c>
      <c r="H48" t="s">
        <v>524</v>
      </c>
      <c r="J48" t="s">
        <v>27</v>
      </c>
      <c r="K48" t="s">
        <v>160</v>
      </c>
      <c r="L48" t="s">
        <v>165</v>
      </c>
      <c r="M48" t="s">
        <v>28</v>
      </c>
      <c r="N48" t="s">
        <v>31</v>
      </c>
      <c r="O48" s="20" t="s">
        <v>32</v>
      </c>
      <c r="P48" t="s">
        <v>33</v>
      </c>
      <c r="Q48" s="249" t="str">
        <f t="shared" si="0"/>
        <v>INSERT INTO PeriodoActual VALUES('F0015','JUDO550206P43')</v>
      </c>
      <c r="R48" s="249"/>
      <c r="S48" s="249"/>
      <c r="T48" s="249"/>
      <c r="U48" s="249"/>
    </row>
    <row r="49" spans="7:21" x14ac:dyDescent="0.25">
      <c r="G49" s="21" t="s">
        <v>269</v>
      </c>
      <c r="H49" t="s">
        <v>525</v>
      </c>
      <c r="J49" t="s">
        <v>27</v>
      </c>
      <c r="K49" t="s">
        <v>160</v>
      </c>
      <c r="L49" t="s">
        <v>165</v>
      </c>
      <c r="M49" t="s">
        <v>28</v>
      </c>
      <c r="N49" t="s">
        <v>31</v>
      </c>
      <c r="O49" s="20" t="s">
        <v>32</v>
      </c>
      <c r="P49" t="s">
        <v>33</v>
      </c>
      <c r="Q49" s="249" t="str">
        <f t="shared" si="0"/>
        <v>INSERT INTO PeriodoActual VALUES('E0001','LELM840128N31')</v>
      </c>
      <c r="R49" s="249"/>
      <c r="S49" s="249"/>
      <c r="T49" s="249"/>
      <c r="U49" s="249"/>
    </row>
    <row r="50" spans="7:21" x14ac:dyDescent="0.25">
      <c r="G50" s="23" t="s">
        <v>270</v>
      </c>
      <c r="H50" t="s">
        <v>526</v>
      </c>
      <c r="J50" t="s">
        <v>27</v>
      </c>
      <c r="K50" t="s">
        <v>160</v>
      </c>
      <c r="L50" t="s">
        <v>165</v>
      </c>
      <c r="M50" t="s">
        <v>28</v>
      </c>
      <c r="N50" t="s">
        <v>31</v>
      </c>
      <c r="O50" s="20" t="s">
        <v>32</v>
      </c>
      <c r="P50" t="s">
        <v>33</v>
      </c>
      <c r="Q50" s="249" t="str">
        <f t="shared" si="0"/>
        <v>INSERT INTO PeriodoActual VALUES('E0002','MEGM731213R76')</v>
      </c>
      <c r="R50" s="249"/>
      <c r="S50" s="249"/>
      <c r="T50" s="249"/>
      <c r="U50" s="249"/>
    </row>
    <row r="51" spans="7:21" x14ac:dyDescent="0.25">
      <c r="G51" s="23" t="s">
        <v>271</v>
      </c>
      <c r="H51" t="s">
        <v>527</v>
      </c>
      <c r="J51" t="s">
        <v>27</v>
      </c>
      <c r="K51" t="s">
        <v>160</v>
      </c>
      <c r="L51" t="s">
        <v>165</v>
      </c>
      <c r="M51" t="s">
        <v>28</v>
      </c>
      <c r="N51" t="s">
        <v>31</v>
      </c>
      <c r="O51" s="20" t="s">
        <v>32</v>
      </c>
      <c r="P51" t="s">
        <v>33</v>
      </c>
      <c r="Q51" s="249" t="str">
        <f t="shared" si="0"/>
        <v>INSERT INTO PeriodoActual VALUES('E0003','MEOR520321F25')</v>
      </c>
      <c r="R51" s="249"/>
      <c r="S51" s="249"/>
      <c r="T51" s="249"/>
      <c r="U51" s="249"/>
    </row>
    <row r="52" spans="7:21" x14ac:dyDescent="0.25">
      <c r="G52" s="23" t="s">
        <v>272</v>
      </c>
      <c r="H52" t="s">
        <v>528</v>
      </c>
      <c r="J52" t="s">
        <v>27</v>
      </c>
      <c r="K52" t="s">
        <v>160</v>
      </c>
      <c r="L52" t="s">
        <v>165</v>
      </c>
      <c r="M52" t="s">
        <v>28</v>
      </c>
      <c r="N52" t="s">
        <v>31</v>
      </c>
      <c r="O52" s="20" t="s">
        <v>32</v>
      </c>
      <c r="P52" t="s">
        <v>33</v>
      </c>
      <c r="Q52" s="249" t="str">
        <f t="shared" si="0"/>
        <v>INSERT INTO PeriodoActual VALUES('E0004','MOML731101C36')</v>
      </c>
      <c r="R52" s="249"/>
      <c r="S52" s="249"/>
      <c r="T52" s="249"/>
      <c r="U52" s="249"/>
    </row>
    <row r="53" spans="7:21" x14ac:dyDescent="0.25">
      <c r="G53" s="23" t="s">
        <v>273</v>
      </c>
      <c r="H53" t="s">
        <v>529</v>
      </c>
      <c r="J53" t="s">
        <v>27</v>
      </c>
      <c r="K53" t="s">
        <v>160</v>
      </c>
      <c r="L53" t="s">
        <v>165</v>
      </c>
      <c r="M53" t="s">
        <v>28</v>
      </c>
      <c r="N53" t="s">
        <v>31</v>
      </c>
      <c r="O53" s="20" t="s">
        <v>32</v>
      </c>
      <c r="P53" t="s">
        <v>33</v>
      </c>
      <c r="Q53" s="249" t="str">
        <f t="shared" si="0"/>
        <v>INSERT INTO PeriodoActual VALUES('E0005','MOPA730930Q11')</v>
      </c>
      <c r="R53" s="249"/>
      <c r="S53" s="249"/>
      <c r="T53" s="249"/>
      <c r="U53" s="249"/>
    </row>
    <row r="54" spans="7:21" x14ac:dyDescent="0.25">
      <c r="G54" s="23" t="s">
        <v>274</v>
      </c>
      <c r="H54" t="s">
        <v>530</v>
      </c>
      <c r="J54" t="s">
        <v>27</v>
      </c>
      <c r="K54" t="s">
        <v>160</v>
      </c>
      <c r="L54" t="s">
        <v>165</v>
      </c>
      <c r="M54" t="s">
        <v>28</v>
      </c>
      <c r="N54" t="s">
        <v>31</v>
      </c>
      <c r="O54" s="20" t="s">
        <v>32</v>
      </c>
      <c r="P54" t="s">
        <v>33</v>
      </c>
      <c r="Q54" s="249" t="str">
        <f t="shared" si="0"/>
        <v>INSERT INTO PeriodoActual VALUES('E0006','REPE800118F68')</v>
      </c>
      <c r="R54" s="249"/>
      <c r="S54" s="249"/>
      <c r="T54" s="249"/>
      <c r="U54" s="249"/>
    </row>
    <row r="55" spans="7:21" x14ac:dyDescent="0.25">
      <c r="G55" s="23" t="s">
        <v>275</v>
      </c>
      <c r="H55" t="s">
        <v>531</v>
      </c>
      <c r="J55" t="s">
        <v>27</v>
      </c>
      <c r="K55" t="s">
        <v>160</v>
      </c>
      <c r="L55" t="s">
        <v>165</v>
      </c>
      <c r="M55" t="s">
        <v>28</v>
      </c>
      <c r="N55" t="s">
        <v>31</v>
      </c>
      <c r="O55" s="20" t="s">
        <v>32</v>
      </c>
      <c r="P55" t="s">
        <v>33</v>
      </c>
      <c r="Q55" s="249" t="str">
        <f t="shared" si="0"/>
        <v>INSERT INTO PeriodoActual VALUES('E0007','ROMM600609O87')</v>
      </c>
      <c r="R55" s="249"/>
      <c r="S55" s="249"/>
      <c r="T55" s="249"/>
      <c r="U55" s="249"/>
    </row>
    <row r="56" spans="7:21" x14ac:dyDescent="0.25">
      <c r="G56" s="23" t="s">
        <v>276</v>
      </c>
      <c r="H56" t="s">
        <v>532</v>
      </c>
      <c r="J56" t="s">
        <v>27</v>
      </c>
      <c r="K56" t="s">
        <v>160</v>
      </c>
      <c r="L56" t="s">
        <v>165</v>
      </c>
      <c r="M56" t="s">
        <v>28</v>
      </c>
      <c r="N56" t="s">
        <v>31</v>
      </c>
      <c r="O56" s="20" t="s">
        <v>32</v>
      </c>
      <c r="P56" t="s">
        <v>33</v>
      </c>
      <c r="Q56" s="249" t="str">
        <f t="shared" si="0"/>
        <v>INSERT INTO PeriodoActual VALUES('E0008','RUBA790602X97')</v>
      </c>
      <c r="R56" s="249"/>
      <c r="S56" s="249"/>
      <c r="T56" s="249"/>
      <c r="U56" s="249"/>
    </row>
    <row r="57" spans="7:21" x14ac:dyDescent="0.25">
      <c r="G57" s="23" t="s">
        <v>277</v>
      </c>
      <c r="H57" t="s">
        <v>533</v>
      </c>
      <c r="J57" t="s">
        <v>27</v>
      </c>
      <c r="K57" t="s">
        <v>160</v>
      </c>
      <c r="L57" t="s">
        <v>165</v>
      </c>
      <c r="M57" t="s">
        <v>28</v>
      </c>
      <c r="N57" t="s">
        <v>31</v>
      </c>
      <c r="O57" s="20" t="s">
        <v>32</v>
      </c>
      <c r="P57" t="s">
        <v>33</v>
      </c>
      <c r="Q57" s="249" t="str">
        <f t="shared" si="0"/>
        <v>INSERT INTO PeriodoActual VALUES('E0009','SAGM650910L54')</v>
      </c>
      <c r="R57" s="249"/>
      <c r="S57" s="249"/>
      <c r="T57" s="249"/>
      <c r="U57" s="249"/>
    </row>
    <row r="58" spans="7:21" x14ac:dyDescent="0.25">
      <c r="G58" s="23" t="s">
        <v>278</v>
      </c>
      <c r="H58" t="s">
        <v>534</v>
      </c>
      <c r="J58" t="s">
        <v>27</v>
      </c>
      <c r="K58" t="s">
        <v>160</v>
      </c>
      <c r="L58" t="s">
        <v>165</v>
      </c>
      <c r="M58" t="s">
        <v>28</v>
      </c>
      <c r="N58" t="s">
        <v>31</v>
      </c>
      <c r="O58" s="20" t="s">
        <v>32</v>
      </c>
      <c r="P58" t="s">
        <v>33</v>
      </c>
      <c r="Q58" s="249" t="str">
        <f t="shared" si="0"/>
        <v>INSERT INTO PeriodoActual VALUES('E0010','TOGC801226V28')</v>
      </c>
      <c r="R58" s="249"/>
      <c r="S58" s="249"/>
      <c r="T58" s="249"/>
      <c r="U58" s="249"/>
    </row>
    <row r="59" spans="7:21" x14ac:dyDescent="0.25">
      <c r="G59" s="23" t="s">
        <v>279</v>
      </c>
      <c r="H59" t="s">
        <v>535</v>
      </c>
      <c r="J59" t="s">
        <v>27</v>
      </c>
      <c r="K59" t="s">
        <v>160</v>
      </c>
      <c r="L59" t="s">
        <v>165</v>
      </c>
      <c r="M59" t="s">
        <v>28</v>
      </c>
      <c r="N59" t="s">
        <v>31</v>
      </c>
      <c r="O59" s="20" t="s">
        <v>32</v>
      </c>
      <c r="P59" t="s">
        <v>33</v>
      </c>
      <c r="Q59" s="249" t="str">
        <f t="shared" si="0"/>
        <v>INSERT INTO PeriodoActual VALUES('E0011','TORE781116H85')</v>
      </c>
      <c r="R59" s="249"/>
      <c r="S59" s="249"/>
      <c r="T59" s="249"/>
      <c r="U59" s="249"/>
    </row>
    <row r="60" spans="7:21" x14ac:dyDescent="0.25">
      <c r="G60" s="23" t="s">
        <v>280</v>
      </c>
      <c r="H60" t="s">
        <v>536</v>
      </c>
      <c r="J60" t="s">
        <v>27</v>
      </c>
      <c r="K60" t="s">
        <v>160</v>
      </c>
      <c r="L60" t="s">
        <v>165</v>
      </c>
      <c r="M60" t="s">
        <v>28</v>
      </c>
      <c r="N60" t="s">
        <v>31</v>
      </c>
      <c r="O60" s="20" t="s">
        <v>32</v>
      </c>
      <c r="P60" t="s">
        <v>33</v>
      </c>
      <c r="Q60" s="249" t="str">
        <f t="shared" si="0"/>
        <v>INSERT INTO PeriodoActual VALUES('E0012','VALL530825D91')</v>
      </c>
      <c r="R60" s="249"/>
      <c r="S60" s="249"/>
      <c r="T60" s="249"/>
      <c r="U60" s="249"/>
    </row>
    <row r="61" spans="7:21" x14ac:dyDescent="0.25">
      <c r="G61" s="23" t="s">
        <v>281</v>
      </c>
      <c r="H61" t="s">
        <v>537</v>
      </c>
      <c r="J61" t="s">
        <v>27</v>
      </c>
      <c r="K61" t="s">
        <v>160</v>
      </c>
      <c r="L61" t="s">
        <v>165</v>
      </c>
      <c r="M61" t="s">
        <v>28</v>
      </c>
      <c r="N61" t="s">
        <v>31</v>
      </c>
      <c r="O61" s="20" t="s">
        <v>32</v>
      </c>
      <c r="P61" t="s">
        <v>33</v>
      </c>
      <c r="Q61" s="249" t="str">
        <f t="shared" si="0"/>
        <v>INSERT INTO PeriodoActual VALUES('E0013','VIBM550121V55')</v>
      </c>
      <c r="R61" s="249"/>
      <c r="S61" s="249"/>
      <c r="T61" s="249"/>
      <c r="U61" s="249"/>
    </row>
    <row r="62" spans="7:21" x14ac:dyDescent="0.25">
      <c r="G62" s="23" t="s">
        <v>282</v>
      </c>
      <c r="H62" t="s">
        <v>509</v>
      </c>
      <c r="J62" t="s">
        <v>27</v>
      </c>
      <c r="K62" t="s">
        <v>160</v>
      </c>
      <c r="L62" t="s">
        <v>165</v>
      </c>
      <c r="M62" t="s">
        <v>28</v>
      </c>
      <c r="N62" t="s">
        <v>31</v>
      </c>
      <c r="O62" s="20" t="s">
        <v>32</v>
      </c>
      <c r="P62" t="s">
        <v>33</v>
      </c>
      <c r="Q62" s="249" t="str">
        <f t="shared" si="0"/>
        <v>INSERT INTO PeriodoActual VALUES('E0014','AGCA810614Y15')</v>
      </c>
      <c r="R62" s="249"/>
      <c r="S62" s="249"/>
      <c r="T62" s="249"/>
      <c r="U62" s="249"/>
    </row>
    <row r="63" spans="7:21" x14ac:dyDescent="0.25">
      <c r="G63" s="26" t="s">
        <v>283</v>
      </c>
      <c r="H63" t="s">
        <v>510</v>
      </c>
      <c r="J63" t="s">
        <v>27</v>
      </c>
      <c r="K63" t="s">
        <v>160</v>
      </c>
      <c r="L63" t="s">
        <v>165</v>
      </c>
      <c r="M63" t="s">
        <v>28</v>
      </c>
      <c r="N63" t="s">
        <v>31</v>
      </c>
      <c r="O63" s="20" t="s">
        <v>32</v>
      </c>
      <c r="P63" t="s">
        <v>33</v>
      </c>
      <c r="Q63" s="249" t="str">
        <f t="shared" si="0"/>
        <v>INSERT INTO PeriodoActual VALUES('E0015','ALCL640323Q98')</v>
      </c>
      <c r="R63" s="249"/>
      <c r="S63" s="249"/>
      <c r="T63" s="249"/>
      <c r="U63" s="249"/>
    </row>
    <row r="64" spans="7:21" x14ac:dyDescent="0.25">
      <c r="H64" t="s">
        <v>511</v>
      </c>
      <c r="O64" s="20" t="s">
        <v>32</v>
      </c>
    </row>
    <row r="65" spans="8:16" x14ac:dyDescent="0.25">
      <c r="H65" t="s">
        <v>512</v>
      </c>
      <c r="J65" t="s">
        <v>27</v>
      </c>
      <c r="K65" t="s">
        <v>290</v>
      </c>
      <c r="L65" t="s">
        <v>165</v>
      </c>
      <c r="M65" t="s">
        <v>28</v>
      </c>
      <c r="N65" t="s">
        <v>31</v>
      </c>
      <c r="O65" s="20" t="s">
        <v>32</v>
      </c>
      <c r="P65" t="s">
        <v>33</v>
      </c>
    </row>
    <row r="66" spans="8:16" x14ac:dyDescent="0.25">
      <c r="H66" t="s">
        <v>513</v>
      </c>
      <c r="J66" t="s">
        <v>27</v>
      </c>
      <c r="K66" t="s">
        <v>290</v>
      </c>
      <c r="L66" t="s">
        <v>165</v>
      </c>
      <c r="M66" t="s">
        <v>28</v>
      </c>
      <c r="N66" t="s">
        <v>31</v>
      </c>
      <c r="O66" s="20" t="s">
        <v>32</v>
      </c>
      <c r="P66" t="s">
        <v>33</v>
      </c>
    </row>
    <row r="67" spans="8:16" x14ac:dyDescent="0.25">
      <c r="H67" t="s">
        <v>514</v>
      </c>
      <c r="J67" t="s">
        <v>27</v>
      </c>
      <c r="K67" t="s">
        <v>290</v>
      </c>
      <c r="L67" t="s">
        <v>165</v>
      </c>
      <c r="M67" t="s">
        <v>28</v>
      </c>
      <c r="N67" t="s">
        <v>31</v>
      </c>
      <c r="O67" s="20" t="s">
        <v>32</v>
      </c>
      <c r="P67" t="s">
        <v>33</v>
      </c>
    </row>
    <row r="68" spans="8:16" x14ac:dyDescent="0.25">
      <c r="H68" t="s">
        <v>515</v>
      </c>
      <c r="J68" t="s">
        <v>27</v>
      </c>
      <c r="K68" t="s">
        <v>290</v>
      </c>
      <c r="L68" t="s">
        <v>165</v>
      </c>
      <c r="M68" t="s">
        <v>28</v>
      </c>
      <c r="N68" t="s">
        <v>31</v>
      </c>
      <c r="O68" s="20" t="s">
        <v>32</v>
      </c>
      <c r="P68" t="s">
        <v>33</v>
      </c>
    </row>
    <row r="69" spans="8:16" x14ac:dyDescent="0.25">
      <c r="H69" t="s">
        <v>516</v>
      </c>
      <c r="J69" t="s">
        <v>27</v>
      </c>
      <c r="K69" t="s">
        <v>290</v>
      </c>
      <c r="L69" t="s">
        <v>165</v>
      </c>
      <c r="M69" t="s">
        <v>28</v>
      </c>
      <c r="N69" t="s">
        <v>31</v>
      </c>
      <c r="O69" s="20" t="s">
        <v>32</v>
      </c>
      <c r="P69" t="s">
        <v>33</v>
      </c>
    </row>
    <row r="70" spans="8:16" x14ac:dyDescent="0.25">
      <c r="H70" t="s">
        <v>517</v>
      </c>
      <c r="J70" t="s">
        <v>27</v>
      </c>
      <c r="K70" t="s">
        <v>290</v>
      </c>
      <c r="L70" t="s">
        <v>165</v>
      </c>
      <c r="M70" t="s">
        <v>28</v>
      </c>
      <c r="N70" t="s">
        <v>31</v>
      </c>
      <c r="O70" s="20" t="s">
        <v>32</v>
      </c>
      <c r="P70" t="s">
        <v>33</v>
      </c>
    </row>
    <row r="71" spans="8:16" x14ac:dyDescent="0.25">
      <c r="H71" t="s">
        <v>518</v>
      </c>
      <c r="J71" t="s">
        <v>27</v>
      </c>
      <c r="K71" t="s">
        <v>290</v>
      </c>
      <c r="L71" t="s">
        <v>165</v>
      </c>
      <c r="M71" t="s">
        <v>28</v>
      </c>
      <c r="N71" t="s">
        <v>31</v>
      </c>
      <c r="O71" s="20" t="s">
        <v>32</v>
      </c>
      <c r="P71" t="s">
        <v>33</v>
      </c>
    </row>
    <row r="72" spans="8:16" x14ac:dyDescent="0.25">
      <c r="H72" t="s">
        <v>519</v>
      </c>
      <c r="J72" t="s">
        <v>27</v>
      </c>
      <c r="K72" t="s">
        <v>290</v>
      </c>
      <c r="L72" t="s">
        <v>165</v>
      </c>
      <c r="M72" t="s">
        <v>28</v>
      </c>
      <c r="N72" t="s">
        <v>31</v>
      </c>
      <c r="O72" s="20" t="s">
        <v>32</v>
      </c>
      <c r="P72" t="s">
        <v>33</v>
      </c>
    </row>
    <row r="73" spans="8:16" x14ac:dyDescent="0.25">
      <c r="H73" t="s">
        <v>520</v>
      </c>
      <c r="J73" t="s">
        <v>27</v>
      </c>
      <c r="K73" t="s">
        <v>290</v>
      </c>
      <c r="L73" t="s">
        <v>165</v>
      </c>
      <c r="M73" t="s">
        <v>28</v>
      </c>
      <c r="N73" t="s">
        <v>31</v>
      </c>
      <c r="O73" s="20" t="s">
        <v>32</v>
      </c>
      <c r="P73" t="s">
        <v>33</v>
      </c>
    </row>
    <row r="74" spans="8:16" x14ac:dyDescent="0.25">
      <c r="H74" t="s">
        <v>521</v>
      </c>
      <c r="J74" t="s">
        <v>27</v>
      </c>
      <c r="K74" t="s">
        <v>290</v>
      </c>
      <c r="L74" t="s">
        <v>165</v>
      </c>
      <c r="M74" t="s">
        <v>28</v>
      </c>
      <c r="N74" t="s">
        <v>31</v>
      </c>
      <c r="O74" s="20" t="s">
        <v>32</v>
      </c>
      <c r="P74" t="s">
        <v>33</v>
      </c>
    </row>
    <row r="75" spans="8:16" x14ac:dyDescent="0.25">
      <c r="H75" t="s">
        <v>522</v>
      </c>
      <c r="J75" t="s">
        <v>27</v>
      </c>
      <c r="K75" t="s">
        <v>290</v>
      </c>
      <c r="L75" t="s">
        <v>165</v>
      </c>
      <c r="M75" t="s">
        <v>28</v>
      </c>
      <c r="N75" t="s">
        <v>31</v>
      </c>
      <c r="O75" s="20" t="s">
        <v>32</v>
      </c>
      <c r="P75" t="s">
        <v>33</v>
      </c>
    </row>
    <row r="76" spans="8:16" x14ac:dyDescent="0.25">
      <c r="H76" t="s">
        <v>523</v>
      </c>
      <c r="J76" t="s">
        <v>27</v>
      </c>
      <c r="K76" t="s">
        <v>290</v>
      </c>
      <c r="L76" t="s">
        <v>165</v>
      </c>
      <c r="M76" t="s">
        <v>28</v>
      </c>
      <c r="N76" t="s">
        <v>31</v>
      </c>
      <c r="O76" s="20" t="s">
        <v>32</v>
      </c>
      <c r="P76" t="s">
        <v>33</v>
      </c>
    </row>
    <row r="77" spans="8:16" x14ac:dyDescent="0.25">
      <c r="H77" t="s">
        <v>524</v>
      </c>
      <c r="J77" t="s">
        <v>27</v>
      </c>
      <c r="K77" t="s">
        <v>290</v>
      </c>
      <c r="L77" t="s">
        <v>165</v>
      </c>
      <c r="M77" t="s">
        <v>28</v>
      </c>
      <c r="N77" t="s">
        <v>31</v>
      </c>
      <c r="O77" s="20" t="s">
        <v>32</v>
      </c>
      <c r="P77" t="s">
        <v>33</v>
      </c>
    </row>
    <row r="78" spans="8:16" x14ac:dyDescent="0.25">
      <c r="H78" t="s">
        <v>525</v>
      </c>
      <c r="J78" t="s">
        <v>27</v>
      </c>
      <c r="K78" t="s">
        <v>290</v>
      </c>
      <c r="L78" t="s">
        <v>165</v>
      </c>
      <c r="M78" t="s">
        <v>28</v>
      </c>
      <c r="N78" t="s">
        <v>31</v>
      </c>
      <c r="O78" s="20" t="s">
        <v>32</v>
      </c>
      <c r="P78" t="s">
        <v>33</v>
      </c>
    </row>
    <row r="79" spans="8:16" x14ac:dyDescent="0.25">
      <c r="H79" t="s">
        <v>526</v>
      </c>
      <c r="J79" t="s">
        <v>27</v>
      </c>
      <c r="K79" t="s">
        <v>290</v>
      </c>
      <c r="L79" t="s">
        <v>165</v>
      </c>
      <c r="M79" t="s">
        <v>28</v>
      </c>
      <c r="N79" t="s">
        <v>31</v>
      </c>
      <c r="O79" s="20" t="s">
        <v>32</v>
      </c>
      <c r="P79" t="s">
        <v>33</v>
      </c>
    </row>
    <row r="80" spans="8:16" x14ac:dyDescent="0.25">
      <c r="H80" t="s">
        <v>527</v>
      </c>
      <c r="J80" t="s">
        <v>27</v>
      </c>
      <c r="K80" t="s">
        <v>290</v>
      </c>
      <c r="L80" t="s">
        <v>165</v>
      </c>
      <c r="M80" t="s">
        <v>28</v>
      </c>
      <c r="N80" t="s">
        <v>31</v>
      </c>
      <c r="O80" s="20" t="s">
        <v>32</v>
      </c>
      <c r="P80" t="s">
        <v>33</v>
      </c>
    </row>
    <row r="81" spans="8:16" x14ac:dyDescent="0.25">
      <c r="H81" t="s">
        <v>528</v>
      </c>
      <c r="J81" t="s">
        <v>27</v>
      </c>
      <c r="K81" t="s">
        <v>290</v>
      </c>
      <c r="L81" t="s">
        <v>165</v>
      </c>
      <c r="M81" t="s">
        <v>28</v>
      </c>
      <c r="N81" t="s">
        <v>31</v>
      </c>
      <c r="O81" s="20" t="s">
        <v>32</v>
      </c>
      <c r="P81" t="s">
        <v>33</v>
      </c>
    </row>
    <row r="82" spans="8:16" x14ac:dyDescent="0.25">
      <c r="H82" t="s">
        <v>529</v>
      </c>
      <c r="J82" t="s">
        <v>27</v>
      </c>
      <c r="K82" t="s">
        <v>290</v>
      </c>
      <c r="L82" t="s">
        <v>165</v>
      </c>
      <c r="M82" t="s">
        <v>28</v>
      </c>
      <c r="N82" t="s">
        <v>31</v>
      </c>
      <c r="O82" s="20" t="s">
        <v>32</v>
      </c>
      <c r="P82" t="s">
        <v>33</v>
      </c>
    </row>
    <row r="83" spans="8:16" x14ac:dyDescent="0.25">
      <c r="H83" t="s">
        <v>530</v>
      </c>
      <c r="J83" t="s">
        <v>27</v>
      </c>
      <c r="K83" t="s">
        <v>290</v>
      </c>
      <c r="L83" t="s">
        <v>165</v>
      </c>
      <c r="M83" t="s">
        <v>28</v>
      </c>
      <c r="N83" t="s">
        <v>31</v>
      </c>
      <c r="O83" s="20" t="s">
        <v>32</v>
      </c>
      <c r="P83" t="s">
        <v>33</v>
      </c>
    </row>
    <row r="84" spans="8:16" x14ac:dyDescent="0.25">
      <c r="H84" t="s">
        <v>531</v>
      </c>
    </row>
    <row r="85" spans="8:16" x14ac:dyDescent="0.25">
      <c r="H85" t="s">
        <v>532</v>
      </c>
    </row>
    <row r="86" spans="8:16" x14ac:dyDescent="0.25">
      <c r="H86" t="s">
        <v>533</v>
      </c>
    </row>
    <row r="87" spans="8:16" x14ac:dyDescent="0.25">
      <c r="H87" t="s">
        <v>534</v>
      </c>
    </row>
    <row r="88" spans="8:16" x14ac:dyDescent="0.25">
      <c r="H88" t="s">
        <v>535</v>
      </c>
    </row>
    <row r="89" spans="8:16" x14ac:dyDescent="0.25">
      <c r="H89" t="s">
        <v>536</v>
      </c>
    </row>
    <row r="90" spans="8:16" x14ac:dyDescent="0.25">
      <c r="H90" t="s">
        <v>537</v>
      </c>
    </row>
  </sheetData>
  <mergeCells count="62">
    <mergeCell ref="Q62:U62"/>
    <mergeCell ref="Q63:U63"/>
    <mergeCell ref="Q56:U56"/>
    <mergeCell ref="Q57:U57"/>
    <mergeCell ref="Q58:U58"/>
    <mergeCell ref="Q59:U59"/>
    <mergeCell ref="Q60:U60"/>
    <mergeCell ref="Q61:U61"/>
    <mergeCell ref="Q50:U50"/>
    <mergeCell ref="Q51:U51"/>
    <mergeCell ref="Q52:U52"/>
    <mergeCell ref="Q53:U53"/>
    <mergeCell ref="Q54:U54"/>
    <mergeCell ref="Q55:U55"/>
    <mergeCell ref="Q44:U44"/>
    <mergeCell ref="Q45:U45"/>
    <mergeCell ref="Q46:U46"/>
    <mergeCell ref="Q47:U47"/>
    <mergeCell ref="Q48:U48"/>
    <mergeCell ref="Q49:U49"/>
    <mergeCell ref="Q38:U38"/>
    <mergeCell ref="Q39:U39"/>
    <mergeCell ref="Q40:U40"/>
    <mergeCell ref="Q41:U41"/>
    <mergeCell ref="Q42:U42"/>
    <mergeCell ref="Q43:U43"/>
    <mergeCell ref="Q32:U32"/>
    <mergeCell ref="Q33:U33"/>
    <mergeCell ref="Q34:U34"/>
    <mergeCell ref="Q35:U35"/>
    <mergeCell ref="Q36:U36"/>
    <mergeCell ref="Q37:U37"/>
    <mergeCell ref="Q26:U26"/>
    <mergeCell ref="Q27:U27"/>
    <mergeCell ref="Q28:U28"/>
    <mergeCell ref="Q29:U29"/>
    <mergeCell ref="Q30:U30"/>
    <mergeCell ref="Q31:U31"/>
    <mergeCell ref="Q20:U20"/>
    <mergeCell ref="Q21:U21"/>
    <mergeCell ref="Q22:U22"/>
    <mergeCell ref="Q23:U23"/>
    <mergeCell ref="Q24:U24"/>
    <mergeCell ref="Q25:U25"/>
    <mergeCell ref="Q14:U14"/>
    <mergeCell ref="Q15:U15"/>
    <mergeCell ref="Q16:U16"/>
    <mergeCell ref="Q17:U17"/>
    <mergeCell ref="Q18:U18"/>
    <mergeCell ref="Q19:U19"/>
    <mergeCell ref="Q8:U8"/>
    <mergeCell ref="Q9:U9"/>
    <mergeCell ref="Q10:U10"/>
    <mergeCell ref="Q11:U11"/>
    <mergeCell ref="Q12:U12"/>
    <mergeCell ref="Q13:U13"/>
    <mergeCell ref="A2:E2"/>
    <mergeCell ref="G2:H2"/>
    <mergeCell ref="Q4:U4"/>
    <mergeCell ref="Q5:U5"/>
    <mergeCell ref="Q6:U6"/>
    <mergeCell ref="Q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Hoja4</vt:lpstr>
      <vt:lpstr>Tablas</vt:lpstr>
      <vt:lpstr>Carrera</vt:lpstr>
      <vt:lpstr>Alumno</vt:lpstr>
      <vt:lpstr>Grupo</vt:lpstr>
      <vt:lpstr>Materia</vt:lpstr>
      <vt:lpstr>Secuencia</vt:lpstr>
      <vt:lpstr>Kardex</vt:lpstr>
      <vt:lpstr>JefeGrupo</vt:lpstr>
      <vt:lpstr>Departamento</vt:lpstr>
      <vt:lpstr>Profesor</vt:lpstr>
      <vt:lpstr>PeriodoActual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</dc:creator>
  <cp:lastModifiedBy>Lega</cp:lastModifiedBy>
  <dcterms:created xsi:type="dcterms:W3CDTF">2021-05-01T01:15:11Z</dcterms:created>
  <dcterms:modified xsi:type="dcterms:W3CDTF">2021-05-03T05:03:13Z</dcterms:modified>
</cp:coreProperties>
</file>