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himo\Documents\SEMESTER 7 COK\PROJEK AJG\"/>
    </mc:Choice>
  </mc:AlternateContent>
  <xr:revisionPtr revIDLastSave="0" documentId="13_ncr:1_{D12C14EB-7DB6-4CC0-A777-57B4AEB7F6C8}"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 i="11" l="1"/>
  <c r="I28" i="11"/>
  <c r="I7" i="11"/>
  <c r="E9" i="11" l="1"/>
  <c r="F9" i="11" l="1"/>
  <c r="E10" i="11" s="1"/>
  <c r="F10" i="11" s="1"/>
  <c r="E11" i="11" s="1"/>
  <c r="F11" i="11" s="1"/>
  <c r="E12" i="11" s="1"/>
  <c r="E13" i="11"/>
  <c r="E15" i="11" s="1"/>
  <c r="J5" i="11"/>
  <c r="I24" i="11"/>
  <c r="I18" i="11"/>
  <c r="I14" i="11"/>
  <c r="I8" i="11"/>
  <c r="E17" i="11" l="1"/>
  <c r="I9" i="11"/>
  <c r="J6" i="11"/>
  <c r="I10" i="11" l="1"/>
  <c r="F15" i="11"/>
  <c r="I13" i="11"/>
  <c r="K5" i="11"/>
  <c r="L5" i="11" s="1"/>
  <c r="M5" i="11" s="1"/>
  <c r="N5" i="11" s="1"/>
  <c r="O5" i="11" s="1"/>
  <c r="P5" i="11" s="1"/>
  <c r="Q5" i="11" s="1"/>
  <c r="J4" i="11"/>
  <c r="I15" i="11" l="1"/>
  <c r="E16" i="11"/>
  <c r="F16" i="11" s="1"/>
  <c r="I11" i="11"/>
  <c r="I12" i="11"/>
  <c r="Q4" i="11"/>
  <c r="R5" i="11"/>
  <c r="S5" i="11" s="1"/>
  <c r="T5" i="11" s="1"/>
  <c r="U5" i="11" s="1"/>
  <c r="V5" i="11" s="1"/>
  <c r="W5" i="11" s="1"/>
  <c r="X5" i="11" s="1"/>
  <c r="K6" i="11"/>
  <c r="F17" i="11" l="1"/>
  <c r="E19" i="11" s="1"/>
  <c r="I16" i="11"/>
  <c r="X4" i="11"/>
  <c r="Y5" i="11"/>
  <c r="Z5" i="11" s="1"/>
  <c r="AA5" i="11" s="1"/>
  <c r="AB5" i="11" s="1"/>
  <c r="AC5" i="11" s="1"/>
  <c r="AD5" i="11" s="1"/>
  <c r="AE5" i="11" s="1"/>
  <c r="L6" i="11"/>
  <c r="F19" i="11" l="1"/>
  <c r="E20" i="11" s="1"/>
  <c r="F20" i="11" s="1"/>
  <c r="E21" i="11" s="1"/>
  <c r="F21" i="11" s="1"/>
  <c r="E23" i="11"/>
  <c r="I17" i="11"/>
  <c r="AF5" i="11"/>
  <c r="AG5" i="11" s="1"/>
  <c r="AH5" i="11" s="1"/>
  <c r="AI5" i="11" s="1"/>
  <c r="AJ5" i="11" s="1"/>
  <c r="AK5" i="11" s="1"/>
  <c r="AL5" i="11" s="1"/>
  <c r="AE4" i="11"/>
  <c r="M6" i="11"/>
  <c r="I19" i="11" l="1"/>
  <c r="I20" i="11"/>
  <c r="AL4" i="11"/>
  <c r="AL6" i="11"/>
  <c r="AM5" i="11"/>
  <c r="N6" i="11"/>
  <c r="E22" i="11" l="1"/>
  <c r="I21" i="11"/>
  <c r="AM6" i="11"/>
  <c r="AN5" i="11"/>
  <c r="O6" i="11"/>
  <c r="F22" i="11" l="1"/>
  <c r="AN6" i="11"/>
  <c r="AO5" i="11"/>
  <c r="P6" i="11"/>
  <c r="I22" i="11" l="1"/>
  <c r="F23" i="11"/>
  <c r="AO6" i="11"/>
  <c r="AP5" i="11"/>
  <c r="Q6" i="11"/>
  <c r="R6" i="11"/>
  <c r="I23" i="11" l="1"/>
  <c r="E25" i="11"/>
  <c r="AP6" i="11"/>
  <c r="AQ5" i="11"/>
  <c r="S6" i="11"/>
  <c r="F25" i="11" l="1"/>
  <c r="E26" i="11" s="1"/>
  <c r="F26" i="11" s="1"/>
  <c r="F27" i="11" s="1"/>
  <c r="E29" i="11" s="1"/>
  <c r="F29" i="11" s="1"/>
  <c r="E30" i="11" s="1"/>
  <c r="F30" i="11" s="1"/>
  <c r="E27" i="11"/>
  <c r="AR5" i="11"/>
  <c r="AQ6" i="11"/>
  <c r="T6" i="11"/>
  <c r="I25" i="11" l="1"/>
  <c r="I27" i="11"/>
  <c r="AR6" i="11"/>
  <c r="AS5" i="11"/>
  <c r="U6" i="11"/>
  <c r="I26" i="11" l="1"/>
  <c r="AS4" i="11"/>
  <c r="AS6" i="11"/>
  <c r="AT5" i="11"/>
  <c r="V6" i="11"/>
  <c r="I29" i="11" l="1"/>
  <c r="E31" i="11"/>
  <c r="F31" i="11" s="1"/>
  <c r="I31" i="11" s="1"/>
  <c r="AT6" i="11"/>
  <c r="AU5" i="11"/>
  <c r="W6" i="11"/>
  <c r="I30" i="11" l="1"/>
  <c r="AU6" i="11"/>
  <c r="AV5" i="11"/>
  <c r="X6" i="11"/>
  <c r="AV6" i="11" l="1"/>
  <c r="AW5" i="11"/>
  <c r="Y6" i="11"/>
  <c r="AW6" i="11" l="1"/>
  <c r="AX5" i="11"/>
  <c r="Z6" i="11"/>
  <c r="AX6" i="11" l="1"/>
  <c r="AY5" i="11"/>
  <c r="AA6" i="11"/>
  <c r="AY6" i="11" l="1"/>
  <c r="AZ5" i="11"/>
  <c r="AB6" i="11"/>
  <c r="AZ6" i="11" l="1"/>
  <c r="AZ4" i="11"/>
  <c r="BA5" i="11"/>
  <c r="AC6" i="11"/>
  <c r="BB5" i="11" l="1"/>
  <c r="BA6" i="11"/>
  <c r="AD6" i="11"/>
  <c r="BB6" i="11" l="1"/>
  <c r="BC5" i="11"/>
  <c r="AE6" i="11"/>
  <c r="BC6" i="11" l="1"/>
  <c r="BD5" i="11"/>
  <c r="AF6" i="11"/>
  <c r="BD6" i="11" l="1"/>
  <c r="BE5" i="11"/>
  <c r="AG6" i="11"/>
  <c r="BF5" i="11" l="1"/>
  <c r="BE6" i="11"/>
  <c r="AH6" i="11"/>
  <c r="BF6" i="11" l="1"/>
  <c r="BG5" i="11"/>
  <c r="AI6" i="11"/>
  <c r="BG6" i="11" l="1"/>
  <c r="BH5" i="11"/>
  <c r="BG4" i="11"/>
  <c r="AJ6" i="11"/>
  <c r="BI5" i="11" l="1"/>
  <c r="BH6" i="11"/>
  <c r="AK6" i="11"/>
  <c r="BJ5" i="11" l="1"/>
  <c r="BI6" i="11"/>
  <c r="BK5" i="11" l="1"/>
  <c r="BJ6" i="11"/>
  <c r="BL5" i="11" l="1"/>
  <c r="BK6" i="11"/>
  <c r="BM5" i="11" l="1"/>
  <c r="BL6" i="11"/>
  <c r="BN5" i="11" l="1"/>
  <c r="BM6" i="11"/>
  <c r="BN4" i="11" l="1"/>
  <c r="BO5" i="11"/>
  <c r="BN6" i="11"/>
  <c r="BO6" i="11" l="1"/>
  <c r="BP5" i="11"/>
  <c r="BQ5" i="11" l="1"/>
  <c r="BP6" i="11"/>
  <c r="BQ6" i="11" l="1"/>
  <c r="BR5" i="11"/>
  <c r="BR6" i="11" l="1"/>
  <c r="BS5" i="11"/>
  <c r="BS6" i="11" l="1"/>
  <c r="BT5" i="11"/>
  <c r="BT6" i="11" l="1"/>
  <c r="BU5" i="11"/>
  <c r="BU4" i="11" l="1"/>
  <c r="BV5" i="11"/>
  <c r="BU6" i="11"/>
  <c r="BW5" i="11" l="1"/>
  <c r="BV6" i="11"/>
  <c r="BX5" i="11" l="1"/>
  <c r="BW6" i="11"/>
  <c r="BX6" i="11" l="1"/>
  <c r="BY5" i="11"/>
  <c r="BZ5" i="11" l="1"/>
  <c r="BY6" i="11"/>
  <c r="BZ6" i="11" l="1"/>
  <c r="CA5" i="11"/>
  <c r="CB5" i="11" l="1"/>
  <c r="CA6" i="11"/>
  <c r="CC5" i="11" l="1"/>
  <c r="CB6" i="11"/>
  <c r="CB4" i="11"/>
  <c r="CD5" i="11" l="1"/>
  <c r="CC6" i="11"/>
  <c r="CE5" i="11" l="1"/>
  <c r="CD6" i="11"/>
  <c r="CF5" i="11" l="1"/>
  <c r="CE6" i="11"/>
  <c r="CG5" i="11" l="1"/>
  <c r="CF6" i="11"/>
  <c r="CG6" i="11" l="1"/>
  <c r="CH5" i="11"/>
  <c r="CH6" i="11" l="1"/>
  <c r="CI5" i="11"/>
  <c r="CI4" i="11" l="1"/>
  <c r="CI6" i="11"/>
  <c r="CJ5" i="11"/>
  <c r="CK5" i="11" l="1"/>
  <c r="CJ6" i="11"/>
  <c r="CL5" i="11" l="1"/>
  <c r="CK6" i="11"/>
  <c r="CM5" i="11" l="1"/>
  <c r="CL6" i="11"/>
  <c r="CN5" i="11" l="1"/>
  <c r="CM6" i="11"/>
  <c r="CN6" i="11" l="1"/>
  <c r="CO5" i="11"/>
  <c r="CO6" i="11" l="1"/>
  <c r="CP5" i="11"/>
  <c r="CP4" i="11" l="1"/>
  <c r="CQ5" i="11"/>
  <c r="CP6" i="11"/>
  <c r="CR5" i="11" l="1"/>
  <c r="CQ6" i="11"/>
  <c r="CR6" i="11" l="1"/>
  <c r="CS5" i="11"/>
  <c r="CT5" i="11" l="1"/>
  <c r="CS6" i="11"/>
  <c r="CU5" i="11" l="1"/>
  <c r="CT6" i="11"/>
  <c r="CU6" i="11" l="1"/>
  <c r="CV5" i="11"/>
  <c r="CV6" i="11" l="1"/>
  <c r="CW5" i="11"/>
  <c r="CX5" i="11" l="1"/>
  <c r="CW6" i="11"/>
  <c r="CW4" i="11"/>
  <c r="CY5" i="11" l="1"/>
  <c r="CX6" i="11"/>
  <c r="CZ5" i="11" l="1"/>
  <c r="CY6" i="11"/>
  <c r="DA5" i="11" l="1"/>
  <c r="CZ6" i="11"/>
  <c r="DB5" i="11" l="1"/>
  <c r="DA6" i="11"/>
  <c r="DB6" i="11" l="1"/>
  <c r="DC5" i="11"/>
  <c r="DC6" i="11" l="1"/>
  <c r="DD5" i="11"/>
  <c r="DE5" i="11" l="1"/>
  <c r="DD6" i="11"/>
  <c r="DD4" i="11"/>
  <c r="DE6" i="11" l="1"/>
  <c r="DF5" i="11"/>
  <c r="DG5" i="11" l="1"/>
  <c r="DF6" i="11"/>
  <c r="DG6" i="11" l="1"/>
  <c r="DH5" i="11"/>
  <c r="DH6" i="11" l="1"/>
  <c r="DI5" i="11"/>
  <c r="DI6" i="11" l="1"/>
  <c r="DJ5" i="11"/>
  <c r="DJ6" i="11" s="1"/>
</calcChain>
</file>

<file path=xl/sharedStrings.xml><?xml version="1.0" encoding="utf-8"?>
<sst xmlns="http://schemas.openxmlformats.org/spreadsheetml/2006/main" count="76" uniqueCount="64">
  <si>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</si>
  <si>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</si>
  <si>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</si>
  <si>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</si>
  <si>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</si>
  <si>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</si>
  <si>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</si>
  <si>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</si>
  <si>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</si>
  <si>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</si>
  <si>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</si>
  <si>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</si>
  <si>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</si>
  <si>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</si>
  <si>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</si>
  <si>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</si>
  <si>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</si>
  <si>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</si>
  <si>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</si>
  <si>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</si>
  <si>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</si>
  <si>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</si>
  <si>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Project start:</t>
  </si>
  <si>
    <t>Display week:</t>
  </si>
  <si>
    <t>ASSIGNED TO</t>
  </si>
  <si>
    <t>Analyst</t>
  </si>
  <si>
    <t xml:space="preserve">Analisis Kebutuhan </t>
  </si>
  <si>
    <t xml:space="preserve">Membuat pertanyaan Client </t>
  </si>
  <si>
    <t>Wawancara Client</t>
  </si>
  <si>
    <t>Identifikasi persyaratan teknis dan perangkat keras</t>
  </si>
  <si>
    <t>Analisis Biaya yang Dibutuhkan</t>
  </si>
  <si>
    <t>Desain Sistem</t>
  </si>
  <si>
    <t>Implementasi</t>
  </si>
  <si>
    <t>Testing</t>
  </si>
  <si>
    <t>Pemeliharaan</t>
  </si>
  <si>
    <t>Sunali Jaya</t>
  </si>
  <si>
    <t>Client : Sri Atun</t>
  </si>
  <si>
    <t>Milestone</t>
  </si>
  <si>
    <t>Menghasilkan daftar pertanyaan</t>
  </si>
  <si>
    <t>Mendapatkan Informasi mengenai kebutuhan client dari pertanyaan yang telah disiapkan</t>
  </si>
  <si>
    <t>Mendapatkan informasi mengenai kebutuhan perangkat keras yang diperlukan</t>
  </si>
  <si>
    <t>Desain Arsitektur Sistem</t>
  </si>
  <si>
    <t>Dokumentasi</t>
  </si>
  <si>
    <t>Analyst, Dokumentasi</t>
  </si>
  <si>
    <t>Analyst, Designer</t>
  </si>
  <si>
    <t>Designer</t>
  </si>
  <si>
    <t>Designer, Dokumentasi</t>
  </si>
  <si>
    <t xml:space="preserve">Project Lead : Bhimo Lanang </t>
  </si>
  <si>
    <t>Setup lingkungan pengembangan</t>
  </si>
  <si>
    <t>Pengembangan frontend</t>
  </si>
  <si>
    <t>Pengembangan backend</t>
  </si>
  <si>
    <t>Integrasi frontend dan backend</t>
  </si>
  <si>
    <t>Programmer</t>
  </si>
  <si>
    <t>Programmer, Dokumentasi</t>
  </si>
  <si>
    <t>Pengujian sistem</t>
  </si>
  <si>
    <t xml:space="preserve"> Pengujian penerimaan pengguna</t>
  </si>
  <si>
    <t>Pemeliharaan rutin</t>
  </si>
  <si>
    <t>Dukungan teknis</t>
  </si>
  <si>
    <t>-</t>
  </si>
  <si>
    <t>Desain UI/UX</t>
  </si>
  <si>
    <t>Tester</t>
  </si>
  <si>
    <t>Tester, Dokumentasi</t>
  </si>
  <si>
    <t>Mendapatkan Total Biaya yang digunakan dalam pengembangan project</t>
  </si>
  <si>
    <t>Menghasilkan dokumentasi berupa gambar ataupun tulisan selama tahap analisis Kebutuhan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</si>
</sst>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name val="Arial"/>
      <family val="2"/>
    </font>
    <font>
      <sz val="9"/>
      <color theme="1"/>
      <name val="Arial"/>
      <family val="2"/>
    </font>
    <font>
      <sz val="9"/>
      <color theme="1"/>
      <name val="Arial"/>
      <family val="2"/>
      <scheme val="minor"/>
    </font>
    <font>
      <b/>
      <sz val="9"/>
      <color theme="1"/>
      <name val="Arial"/>
      <family val="2"/>
      <scheme val="minor"/>
    </font>
    <font>
      <sz val="9"/>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2" tint="-9.9948118533890809E-2"/>
        <bgColor indexed="64"/>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style="thin">
        <color indexed="64"/>
      </top>
      <bottom/>
      <diagonal/>
    </border>
    <border>
      <left/>
      <right/>
      <top/>
      <bottom style="thin">
        <color indexed="64"/>
      </bottom>
      <diagonal/>
    </border>
    <border>
      <left/>
      <right/>
      <top/>
      <bottom style="thin">
        <color theme="5" tint="0.59996337778862885"/>
      </bottom>
      <diagonal/>
    </border>
    <border>
      <left/>
      <right/>
      <top style="thin">
        <color theme="2" tint="-0.499984740745262"/>
      </top>
      <bottom style="thin">
        <color theme="2" tint="-0.499984740745262"/>
      </bottom>
      <diagonal/>
    </border>
    <border>
      <left/>
      <right/>
      <top style="thin">
        <color theme="8"/>
      </top>
      <bottom style="thin">
        <color theme="8"/>
      </bottom>
      <diagonal/>
    </border>
    <border>
      <left/>
      <right/>
      <top style="thin">
        <color theme="5" tint="0.59996337778862885"/>
      </top>
      <bottom/>
      <diagonal/>
    </border>
    <border>
      <left/>
      <right/>
      <top/>
      <bottom style="thin">
        <color theme="2"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42">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7"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4" fillId="0" borderId="9" xfId="0" applyFont="1" applyBorder="1" applyAlignment="1">
      <alignment vertical="center"/>
    </xf>
    <xf numFmtId="0" fontId="4" fillId="0" borderId="8" xfId="0" applyFont="1" applyBorder="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7" fillId="3" borderId="7" xfId="12" applyFont="1" applyFill="1" applyBorder="1" applyAlignment="1">
      <alignment horizontal="left" vertical="center" wrapText="1" indent="2"/>
    </xf>
    <xf numFmtId="0" fontId="28" fillId="0" borderId="0" xfId="0" applyFont="1" applyAlignment="1">
      <alignment horizontal="center" vertical="center"/>
    </xf>
    <xf numFmtId="0" fontId="29" fillId="0" borderId="0" xfId="0" applyFont="1"/>
    <xf numFmtId="0" fontId="30" fillId="0" borderId="0" xfId="0" applyFont="1"/>
    <xf numFmtId="165" fontId="32" fillId="6" borderId="0" xfId="0" applyNumberFormat="1" applyFont="1" applyFill="1" applyAlignment="1">
      <alignment horizontal="center" vertical="center"/>
    </xf>
    <xf numFmtId="165" fontId="30" fillId="3" borderId="6" xfId="10" applyFont="1" applyFill="1" applyBorder="1">
      <alignment horizontal="center" vertical="center"/>
    </xf>
    <xf numFmtId="165" fontId="30" fillId="3" borderId="7" xfId="10" applyFont="1" applyFill="1" applyBorder="1" applyAlignment="1">
      <alignment horizontal="center" vertical="center" wrapText="1"/>
    </xf>
    <xf numFmtId="165" fontId="32" fillId="7" borderId="0" xfId="0" applyNumberFormat="1" applyFont="1" applyFill="1" applyAlignment="1">
      <alignment horizontal="center" vertical="center"/>
    </xf>
    <xf numFmtId="165" fontId="30" fillId="4" borderId="20" xfId="10" applyFont="1" applyFill="1" applyBorder="1">
      <alignment horizontal="center" vertical="center"/>
    </xf>
    <xf numFmtId="165" fontId="30" fillId="4" borderId="5" xfId="10" applyFont="1" applyFill="1" applyBorder="1">
      <alignment horizontal="center" vertical="center"/>
    </xf>
    <xf numFmtId="0" fontId="17" fillId="3" borderId="7" xfId="11" applyFont="1" applyFill="1" applyBorder="1" applyAlignment="1">
      <alignment vertical="center" wrapText="1"/>
    </xf>
    <xf numFmtId="0" fontId="17" fillId="4" borderId="5" xfId="11" applyFont="1" applyFill="1" applyBorder="1" applyAlignment="1">
      <alignment vertical="center" wrapText="1"/>
    </xf>
    <xf numFmtId="0" fontId="4" fillId="13" borderId="4" xfId="0" applyFont="1" applyFill="1" applyBorder="1" applyAlignment="1">
      <alignment vertical="center"/>
    </xf>
    <xf numFmtId="0" fontId="17" fillId="14" borderId="21" xfId="11" applyFont="1" applyFill="1" applyBorder="1" applyAlignment="1">
      <alignment vertical="center"/>
    </xf>
    <xf numFmtId="9" fontId="1" fillId="14" borderId="21" xfId="2" applyFont="1" applyFill="1" applyBorder="1" applyAlignment="1">
      <alignment horizontal="center" vertical="center"/>
    </xf>
    <xf numFmtId="0" fontId="17" fillId="14" borderId="21" xfId="12" applyFont="1" applyFill="1" applyBorder="1">
      <alignment horizontal="left" vertical="center" indent="2"/>
    </xf>
    <xf numFmtId="165" fontId="17" fillId="14" borderId="21" xfId="10" applyFont="1" applyFill="1" applyBorder="1">
      <alignment horizontal="center" vertical="center"/>
    </xf>
    <xf numFmtId="165" fontId="30" fillId="14" borderId="21" xfId="10" applyFont="1" applyFill="1" applyBorder="1">
      <alignment horizontal="center" vertical="center"/>
    </xf>
    <xf numFmtId="0" fontId="21" fillId="8" borderId="5" xfId="0" applyFont="1" applyFill="1" applyBorder="1" applyAlignment="1">
      <alignment horizontal="left" vertical="center" indent="1"/>
    </xf>
    <xf numFmtId="0" fontId="17" fillId="8" borderId="5" xfId="11" applyFont="1" applyFill="1" applyBorder="1" applyAlignment="1">
      <alignment vertical="center"/>
    </xf>
    <xf numFmtId="9" fontId="1" fillId="8" borderId="5" xfId="2" applyFont="1" applyFill="1" applyBorder="1" applyAlignment="1">
      <alignment horizontal="center" vertical="center"/>
    </xf>
    <xf numFmtId="165" fontId="17" fillId="8" borderId="5"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32" fillId="8" borderId="5" xfId="0" applyNumberFormat="1" applyFont="1" applyFill="1" applyBorder="1" applyAlignment="1">
      <alignment horizontal="center" vertical="center"/>
    </xf>
    <xf numFmtId="0" fontId="17" fillId="5" borderId="5" xfId="12" applyFont="1" applyFill="1" applyBorder="1" applyAlignment="1">
      <alignment horizontal="left" vertical="center" wrapText="1" indent="2"/>
    </xf>
    <xf numFmtId="0" fontId="17" fillId="5" borderId="5" xfId="11" applyFont="1" applyFill="1" applyBorder="1" applyAlignment="1">
      <alignment vertical="center"/>
    </xf>
    <xf numFmtId="9" fontId="1" fillId="5" borderId="5" xfId="2" applyFont="1" applyFill="1" applyBorder="1" applyAlignment="1">
      <alignment horizontal="center" vertical="center"/>
    </xf>
    <xf numFmtId="165" fontId="17" fillId="5" borderId="5" xfId="10" applyFont="1" applyFill="1" applyBorder="1">
      <alignment horizontal="center" vertical="center"/>
    </xf>
    <xf numFmtId="165" fontId="30" fillId="5" borderId="5" xfId="10" applyFont="1" applyFill="1" applyBorder="1">
      <alignment horizontal="center" vertical="center"/>
    </xf>
    <xf numFmtId="0" fontId="17" fillId="5" borderId="5" xfId="12" applyFont="1" applyFill="1" applyBorder="1">
      <alignment horizontal="left" vertical="center" indent="2"/>
    </xf>
    <xf numFmtId="0" fontId="17" fillId="5" borderId="23" xfId="12" applyFont="1" applyFill="1" applyBorder="1">
      <alignment horizontal="left" vertical="center" indent="2"/>
    </xf>
    <xf numFmtId="0" fontId="17" fillId="5" borderId="23" xfId="11" applyFont="1" applyFill="1" applyBorder="1" applyAlignment="1">
      <alignment vertical="center" wrapText="1"/>
    </xf>
    <xf numFmtId="9" fontId="1" fillId="5" borderId="23" xfId="2" applyFont="1" applyFill="1" applyBorder="1" applyAlignment="1">
      <alignment horizontal="center" vertical="center"/>
    </xf>
    <xf numFmtId="165" fontId="17" fillId="5" borderId="23" xfId="10" applyFont="1" applyFill="1" applyBorder="1">
      <alignment horizontal="center" vertical="center"/>
    </xf>
    <xf numFmtId="165" fontId="30" fillId="5" borderId="23" xfId="10" applyFont="1" applyFill="1" applyBorder="1">
      <alignment horizontal="center" vertical="center"/>
    </xf>
    <xf numFmtId="0" fontId="21" fillId="14" borderId="24" xfId="0" applyFont="1" applyFill="1" applyBorder="1" applyAlignment="1">
      <alignment horizontal="left" vertical="center" indent="1"/>
    </xf>
    <xf numFmtId="0" fontId="17" fillId="14" borderId="24" xfId="11" applyFont="1" applyFill="1" applyBorder="1" applyAlignment="1">
      <alignment vertical="center"/>
    </xf>
    <xf numFmtId="9" fontId="1" fillId="14" borderId="24" xfId="2" applyFont="1" applyFill="1" applyBorder="1" applyAlignment="1">
      <alignment horizontal="center" vertical="center"/>
    </xf>
    <xf numFmtId="165" fontId="17" fillId="14" borderId="24" xfId="0" applyNumberFormat="1" applyFont="1" applyFill="1" applyBorder="1" applyAlignment="1">
      <alignment horizontal="center" vertical="center"/>
    </xf>
    <xf numFmtId="165" fontId="1" fillId="14" borderId="24" xfId="0" applyNumberFormat="1" applyFont="1" applyFill="1" applyBorder="1" applyAlignment="1">
      <alignment horizontal="center" vertical="center"/>
    </xf>
    <xf numFmtId="165" fontId="32" fillId="14" borderId="24" xfId="0" applyNumberFormat="1" applyFont="1" applyFill="1" applyBorder="1" applyAlignment="1">
      <alignment horizontal="center" vertical="center"/>
    </xf>
    <xf numFmtId="0" fontId="21" fillId="9" borderId="22" xfId="0" applyFont="1" applyFill="1" applyBorder="1" applyAlignment="1">
      <alignment horizontal="left" vertical="center" indent="1"/>
    </xf>
    <xf numFmtId="0" fontId="17" fillId="9" borderId="22" xfId="11" applyFont="1" applyFill="1" applyBorder="1" applyAlignment="1">
      <alignment vertical="center"/>
    </xf>
    <xf numFmtId="9" fontId="1" fillId="9" borderId="22" xfId="2" applyFont="1" applyFill="1" applyBorder="1" applyAlignment="1">
      <alignment horizontal="center" vertical="center"/>
    </xf>
    <xf numFmtId="165" fontId="17" fillId="9" borderId="22" xfId="0" applyNumberFormat="1" applyFont="1" applyFill="1" applyBorder="1" applyAlignment="1">
      <alignment horizontal="center" vertical="center"/>
    </xf>
    <xf numFmtId="165" fontId="1" fillId="9" borderId="22" xfId="0" applyNumberFormat="1" applyFont="1" applyFill="1" applyBorder="1" applyAlignment="1">
      <alignment horizontal="center" vertical="center"/>
    </xf>
    <xf numFmtId="165" fontId="32" fillId="9" borderId="22" xfId="0" applyNumberFormat="1" applyFont="1" applyFill="1" applyBorder="1" applyAlignment="1">
      <alignment horizontal="center" vertical="center"/>
    </xf>
    <xf numFmtId="0" fontId="17" fillId="10" borderId="22" xfId="12" applyFont="1" applyFill="1" applyBorder="1">
      <alignment horizontal="left" vertical="center" indent="2"/>
    </xf>
    <xf numFmtId="0" fontId="17" fillId="10" borderId="22" xfId="11" applyFont="1" applyFill="1" applyBorder="1" applyAlignment="1">
      <alignment vertical="center"/>
    </xf>
    <xf numFmtId="9" fontId="1" fillId="10" borderId="22" xfId="2" applyFont="1" applyFill="1" applyBorder="1" applyAlignment="1">
      <alignment horizontal="center" vertical="center"/>
    </xf>
    <xf numFmtId="165" fontId="17" fillId="10" borderId="22" xfId="10" applyFont="1" applyFill="1" applyBorder="1">
      <alignment horizontal="center" vertical="center"/>
    </xf>
    <xf numFmtId="165" fontId="30" fillId="10" borderId="22" xfId="10" applyFont="1" applyFill="1" applyBorder="1">
      <alignment horizontal="center" vertical="center"/>
    </xf>
    <xf numFmtId="0" fontId="17" fillId="10" borderId="22" xfId="12" applyFont="1" applyFill="1" applyBorder="1" applyAlignment="1">
      <alignment horizontal="left" vertical="center" wrapText="1" indent="2"/>
    </xf>
    <xf numFmtId="0" fontId="11" fillId="0" borderId="0" xfId="3" applyAlignment="1">
      <alignment wrapText="1"/>
    </xf>
    <xf numFmtId="0" fontId="18" fillId="11" borderId="18" xfId="0" applyFont="1" applyFill="1" applyBorder="1" applyAlignment="1">
      <alignment horizontal="left" vertical="center" indent="1"/>
    </xf>
    <xf numFmtId="0" fontId="4" fillId="2" borderId="19" xfId="0" applyFont="1" applyFill="1" applyBorder="1" applyAlignment="1">
      <alignment horizontal="left" indent="1"/>
    </xf>
    <xf numFmtId="0" fontId="18" fillId="11" borderId="18" xfId="0" applyFont="1" applyFill="1" applyBorder="1" applyAlignment="1">
      <alignment vertical="center"/>
    </xf>
    <xf numFmtId="0" fontId="4" fillId="2" borderId="19" xfId="0" applyFont="1" applyFill="1" applyBorder="1"/>
    <xf numFmtId="0" fontId="18" fillId="11" borderId="18"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31" fillId="11" borderId="18" xfId="0" applyFont="1" applyFill="1" applyBorder="1" applyAlignment="1">
      <alignment horizontal="center" vertical="center"/>
    </xf>
    <xf numFmtId="0" fontId="31" fillId="11" borderId="19" xfId="0" applyFont="1" applyFill="1" applyBorder="1" applyAlignment="1">
      <alignment horizontal="center" vertical="center"/>
    </xf>
    <xf numFmtId="167" fontId="17" fillId="2" borderId="11" xfId="0" applyNumberFormat="1" applyFont="1" applyFill="1" applyBorder="1" applyAlignment="1">
      <alignment horizontal="center" vertical="center" wrapText="1"/>
    </xf>
    <xf numFmtId="167" fontId="17" fillId="2" borderId="16" xfId="0" applyNumberFormat="1" applyFont="1" applyFill="1" applyBorder="1" applyAlignment="1">
      <alignment horizontal="center" vertical="center" wrapText="1"/>
    </xf>
    <xf numFmtId="167" fontId="17" fillId="2" borderId="15"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cellXfs>
  <cellStyles count="13">
    <cellStyle name="Date" xfId="10" xr:uid="{229918B6-DD13-4F5A-97B9-305F7E002AA3}"/>
    <cellStyle name="Hipertaut" xfId="1" builtinId="8" customBuiltin="1"/>
    <cellStyle name="Judul" xfId="5" builtinId="15" customBuiltin="1"/>
    <cellStyle name="Judul 1" xfId="6" builtinId="16" customBuiltin="1"/>
    <cellStyle name="Judul 2" xfId="7" builtinId="17" customBuiltin="1"/>
    <cellStyle name="Judul 3" xfId="8" builtinId="18" customBuiltin="1"/>
    <cellStyle name="Koma" xfId="4" builtinId="3" customBuiltin="1"/>
    <cellStyle name="Name" xfId="11" xr:uid="{B2D3C1EE-6B41-4801-AAFC-C2274E49E503}"/>
    <cellStyle name="Normal" xfId="0" builtinId="0"/>
    <cellStyle name="Persen" xfId="2" builtinId="5"/>
    <cellStyle name="Project Start" xfId="9" xr:uid="{8EB8A09A-C31C-40A3-B2C1-9449520178B8}"/>
    <cellStyle name="Task" xfId="12" xr:uid="{6391D789-272B-4DD2-9BF3-2CDCF610FA41}"/>
    <cellStyle name="zHiddenText" xfId="3" xr:uid="{26E66EE6-E33F-4D77-BAE4-0FB4F5BBF673}"/>
  </cellStyles>
  <dxfs count="38">
    <dxf>
      <fill>
        <patternFill>
          <bgColor theme="2" tint="-0.499984740745262"/>
        </patternFill>
      </fill>
      <border>
        <left/>
        <right/>
      </border>
    </dxf>
    <dxf>
      <fill>
        <patternFill>
          <bgColor theme="2" tint="-9.9948118533890809E-2"/>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2" tint="-0.499984740745262"/>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2" tint="-9.9948118533890809E-2"/>
        </patternFill>
      </fill>
      <border>
        <left/>
        <right/>
      </border>
    </dxf>
    <dxf>
      <fill>
        <patternFill>
          <bgColor theme="2" tint="-0.499984740745262"/>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J31"/>
  <sheetViews>
    <sheetView showGridLines="0" tabSelected="1" showRuler="0" zoomScale="70" zoomScaleNormal="70" zoomScalePageLayoutView="70" workbookViewId="0">
      <selection activeCell="E35" sqref="E35"/>
    </sheetView>
  </sheetViews>
  <sheetFormatPr defaultColWidth="8.69921875" defaultRowHeight="30" customHeight="1" x14ac:dyDescent="0.25"/>
  <cols>
    <col min="1" max="1" width="2.69921875" style="10" customWidth="1"/>
    <col min="2" max="2" width="25.3984375" customWidth="1"/>
    <col min="3" max="3" width="16.69921875" customWidth="1"/>
    <col min="4" max="4" width="10.69921875" customWidth="1"/>
    <col min="5" max="5" width="10.69921875" style="2" customWidth="1"/>
    <col min="6" max="6" width="10.69921875" customWidth="1"/>
    <col min="7" max="7" width="34.296875" style="75" customWidth="1"/>
    <col min="8" max="8" width="2.69921875" customWidth="1"/>
    <col min="9" max="9" width="6" hidden="1" customWidth="1"/>
    <col min="10" max="114" width="2.69921875" customWidth="1"/>
  </cols>
  <sheetData>
    <row r="1" spans="1:114" ht="90" customHeight="1" x14ac:dyDescent="1.45">
      <c r="A1" s="11"/>
      <c r="B1" s="64" t="s">
        <v>35</v>
      </c>
      <c r="C1" s="13"/>
      <c r="D1" s="14"/>
      <c r="E1" s="15"/>
      <c r="F1" s="16"/>
      <c r="G1" s="73"/>
      <c r="I1" s="1"/>
      <c r="J1" s="134" t="s">
        <v>22</v>
      </c>
      <c r="K1" s="135"/>
      <c r="L1" s="135"/>
      <c r="M1" s="135"/>
      <c r="N1" s="135"/>
      <c r="O1" s="135"/>
      <c r="P1" s="135"/>
      <c r="Q1" s="19"/>
      <c r="R1" s="133">
        <f ca="1">TODAY()-9</f>
        <v>45591</v>
      </c>
      <c r="S1" s="132"/>
      <c r="T1" s="132"/>
      <c r="U1" s="132"/>
      <c r="V1" s="132"/>
      <c r="W1" s="132"/>
      <c r="X1" s="132"/>
      <c r="Y1" s="132"/>
      <c r="Z1" s="132"/>
      <c r="AA1" s="132"/>
    </row>
    <row r="2" spans="1:114" ht="30" customHeight="1" x14ac:dyDescent="0.6">
      <c r="B2" s="62" t="s">
        <v>36</v>
      </c>
      <c r="C2" s="63" t="s">
        <v>47</v>
      </c>
      <c r="D2" s="17"/>
      <c r="E2" s="18"/>
      <c r="F2" s="17"/>
      <c r="G2" s="74"/>
      <c r="J2" s="134" t="s">
        <v>23</v>
      </c>
      <c r="K2" s="135"/>
      <c r="L2" s="135"/>
      <c r="M2" s="135"/>
      <c r="N2" s="135"/>
      <c r="O2" s="135"/>
      <c r="P2" s="135"/>
      <c r="Q2" s="19"/>
      <c r="R2" s="131">
        <v>1</v>
      </c>
      <c r="S2" s="132"/>
      <c r="T2" s="132"/>
      <c r="U2" s="132"/>
      <c r="V2" s="132"/>
      <c r="W2" s="132"/>
      <c r="X2" s="132"/>
      <c r="Y2" s="132"/>
      <c r="Z2" s="132"/>
      <c r="AA2" s="132"/>
    </row>
    <row r="3" spans="1:114" s="21" customFormat="1" ht="30" customHeight="1" x14ac:dyDescent="0.25">
      <c r="A3" s="10"/>
      <c r="B3" s="20"/>
      <c r="D3" s="22"/>
      <c r="E3" s="23"/>
      <c r="G3" s="75"/>
    </row>
    <row r="4" spans="1:114" s="21" customFormat="1" ht="30" customHeight="1" x14ac:dyDescent="0.25">
      <c r="A4" s="11"/>
      <c r="B4" s="24"/>
      <c r="E4" s="25"/>
      <c r="G4" s="75"/>
      <c r="J4" s="140">
        <f ca="1">J5</f>
        <v>45586</v>
      </c>
      <c r="K4" s="138"/>
      <c r="L4" s="138"/>
      <c r="M4" s="138"/>
      <c r="N4" s="138"/>
      <c r="O4" s="138"/>
      <c r="P4" s="138"/>
      <c r="Q4" s="138">
        <f ca="1">Q5</f>
        <v>45593</v>
      </c>
      <c r="R4" s="138"/>
      <c r="S4" s="138"/>
      <c r="T4" s="138"/>
      <c r="U4" s="138"/>
      <c r="V4" s="138"/>
      <c r="W4" s="138"/>
      <c r="X4" s="138">
        <f ca="1">X5</f>
        <v>45600</v>
      </c>
      <c r="Y4" s="138"/>
      <c r="Z4" s="138"/>
      <c r="AA4" s="138"/>
      <c r="AB4" s="138"/>
      <c r="AC4" s="138"/>
      <c r="AD4" s="138"/>
      <c r="AE4" s="138">
        <f ca="1">AE5</f>
        <v>45607</v>
      </c>
      <c r="AF4" s="138"/>
      <c r="AG4" s="138"/>
      <c r="AH4" s="138"/>
      <c r="AI4" s="138"/>
      <c r="AJ4" s="138"/>
      <c r="AK4" s="138"/>
      <c r="AL4" s="139">
        <f ca="1">AL5</f>
        <v>45614</v>
      </c>
      <c r="AM4" s="141"/>
      <c r="AN4" s="141"/>
      <c r="AO4" s="141"/>
      <c r="AP4" s="141"/>
      <c r="AQ4" s="141"/>
      <c r="AR4" s="140"/>
      <c r="AS4" s="139">
        <f ca="1">AS5</f>
        <v>45621</v>
      </c>
      <c r="AT4" s="141"/>
      <c r="AU4" s="141"/>
      <c r="AV4" s="141"/>
      <c r="AW4" s="141"/>
      <c r="AX4" s="141"/>
      <c r="AY4" s="140"/>
      <c r="AZ4" s="138">
        <f ca="1">AZ5</f>
        <v>45628</v>
      </c>
      <c r="BA4" s="138"/>
      <c r="BB4" s="138"/>
      <c r="BC4" s="138"/>
      <c r="BD4" s="138"/>
      <c r="BE4" s="138"/>
      <c r="BF4" s="138"/>
      <c r="BG4" s="138">
        <f ca="1">BG5</f>
        <v>45635</v>
      </c>
      <c r="BH4" s="138"/>
      <c r="BI4" s="138"/>
      <c r="BJ4" s="138"/>
      <c r="BK4" s="138"/>
      <c r="BL4" s="138"/>
      <c r="BM4" s="139"/>
      <c r="BN4" s="138">
        <f ca="1">BN5</f>
        <v>45642</v>
      </c>
      <c r="BO4" s="138"/>
      <c r="BP4" s="138"/>
      <c r="BQ4" s="138"/>
      <c r="BR4" s="138"/>
      <c r="BS4" s="138"/>
      <c r="BT4" s="139"/>
      <c r="BU4" s="138">
        <f ca="1">BU5</f>
        <v>45649</v>
      </c>
      <c r="BV4" s="138"/>
      <c r="BW4" s="138"/>
      <c r="BX4" s="138"/>
      <c r="BY4" s="138"/>
      <c r="BZ4" s="138"/>
      <c r="CA4" s="139"/>
      <c r="CB4" s="138">
        <f ca="1">CB5</f>
        <v>45656</v>
      </c>
      <c r="CC4" s="138"/>
      <c r="CD4" s="138"/>
      <c r="CE4" s="138"/>
      <c r="CF4" s="138"/>
      <c r="CG4" s="138"/>
      <c r="CH4" s="139"/>
      <c r="CI4" s="138">
        <f ca="1">CI5</f>
        <v>45663</v>
      </c>
      <c r="CJ4" s="138"/>
      <c r="CK4" s="138"/>
      <c r="CL4" s="138"/>
      <c r="CM4" s="138"/>
      <c r="CN4" s="138"/>
      <c r="CO4" s="139"/>
      <c r="CP4" s="138">
        <f ca="1">CP5</f>
        <v>45670</v>
      </c>
      <c r="CQ4" s="138"/>
      <c r="CR4" s="138"/>
      <c r="CS4" s="138"/>
      <c r="CT4" s="138"/>
      <c r="CU4" s="138"/>
      <c r="CV4" s="139"/>
      <c r="CW4" s="138">
        <f ca="1">CW5</f>
        <v>45677</v>
      </c>
      <c r="CX4" s="138"/>
      <c r="CY4" s="138"/>
      <c r="CZ4" s="138"/>
      <c r="DA4" s="138"/>
      <c r="DB4" s="138"/>
      <c r="DC4" s="139"/>
      <c r="DD4" s="138">
        <f ca="1">DD5</f>
        <v>45684</v>
      </c>
      <c r="DE4" s="138"/>
      <c r="DF4" s="138"/>
      <c r="DG4" s="138"/>
      <c r="DH4" s="138"/>
      <c r="DI4" s="138"/>
      <c r="DJ4" s="139"/>
    </row>
    <row r="5" spans="1:114" s="21" customFormat="1" ht="15" customHeight="1" x14ac:dyDescent="0.25">
      <c r="A5" s="125"/>
      <c r="B5" s="126" t="s">
        <v>4</v>
      </c>
      <c r="C5" s="128" t="s">
        <v>24</v>
      </c>
      <c r="D5" s="130" t="s">
        <v>0</v>
      </c>
      <c r="E5" s="130" t="s">
        <v>2</v>
      </c>
      <c r="F5" s="130" t="s">
        <v>3</v>
      </c>
      <c r="G5" s="136" t="s">
        <v>37</v>
      </c>
      <c r="J5" s="26">
        <f ca="1">Project_Start-WEEKDAY(Project_Start,1)+2+7*(Display_Week-1)</f>
        <v>45586</v>
      </c>
      <c r="K5" s="26">
        <f ca="1">J5+1</f>
        <v>45587</v>
      </c>
      <c r="L5" s="26">
        <f t="shared" ref="L5:AY5" ca="1" si="0">K5+1</f>
        <v>45588</v>
      </c>
      <c r="M5" s="26">
        <f t="shared" ca="1" si="0"/>
        <v>45589</v>
      </c>
      <c r="N5" s="26">
        <f t="shared" ca="1" si="0"/>
        <v>45590</v>
      </c>
      <c r="O5" s="26">
        <f t="shared" ca="1" si="0"/>
        <v>45591</v>
      </c>
      <c r="P5" s="27">
        <f t="shared" ca="1" si="0"/>
        <v>45592</v>
      </c>
      <c r="Q5" s="28">
        <f ca="1">P5+1</f>
        <v>45593</v>
      </c>
      <c r="R5" s="26">
        <f ca="1">Q5+1</f>
        <v>45594</v>
      </c>
      <c r="S5" s="26">
        <f t="shared" ca="1" si="0"/>
        <v>45595</v>
      </c>
      <c r="T5" s="26">
        <f t="shared" ca="1" si="0"/>
        <v>45596</v>
      </c>
      <c r="U5" s="26">
        <f t="shared" ca="1" si="0"/>
        <v>45597</v>
      </c>
      <c r="V5" s="26">
        <f t="shared" ca="1" si="0"/>
        <v>45598</v>
      </c>
      <c r="W5" s="27">
        <f t="shared" ca="1" si="0"/>
        <v>45599</v>
      </c>
      <c r="X5" s="28">
        <f ca="1">W5+1</f>
        <v>45600</v>
      </c>
      <c r="Y5" s="26">
        <f ca="1">X5+1</f>
        <v>45601</v>
      </c>
      <c r="Z5" s="26">
        <f t="shared" ca="1" si="0"/>
        <v>45602</v>
      </c>
      <c r="AA5" s="26">
        <f t="shared" ca="1" si="0"/>
        <v>45603</v>
      </c>
      <c r="AB5" s="26">
        <f t="shared" ca="1" si="0"/>
        <v>45604</v>
      </c>
      <c r="AC5" s="26">
        <f t="shared" ca="1" si="0"/>
        <v>45605</v>
      </c>
      <c r="AD5" s="27">
        <f t="shared" ca="1" si="0"/>
        <v>45606</v>
      </c>
      <c r="AE5" s="28">
        <f ca="1">AD5+1</f>
        <v>45607</v>
      </c>
      <c r="AF5" s="26">
        <f ca="1">AE5+1</f>
        <v>45608</v>
      </c>
      <c r="AG5" s="26">
        <f t="shared" ca="1" si="0"/>
        <v>45609</v>
      </c>
      <c r="AH5" s="26">
        <f t="shared" ca="1" si="0"/>
        <v>45610</v>
      </c>
      <c r="AI5" s="26">
        <f t="shared" ca="1" si="0"/>
        <v>45611</v>
      </c>
      <c r="AJ5" s="26">
        <f t="shared" ca="1" si="0"/>
        <v>45612</v>
      </c>
      <c r="AK5" s="27">
        <f t="shared" ca="1" si="0"/>
        <v>45613</v>
      </c>
      <c r="AL5" s="28">
        <f ca="1">AK5+1</f>
        <v>45614</v>
      </c>
      <c r="AM5" s="26">
        <f ca="1">AL5+1</f>
        <v>45615</v>
      </c>
      <c r="AN5" s="26">
        <f t="shared" ca="1" si="0"/>
        <v>45616</v>
      </c>
      <c r="AO5" s="26">
        <f t="shared" ca="1" si="0"/>
        <v>45617</v>
      </c>
      <c r="AP5" s="26">
        <f t="shared" ca="1" si="0"/>
        <v>45618</v>
      </c>
      <c r="AQ5" s="26">
        <f t="shared" ca="1" si="0"/>
        <v>45619</v>
      </c>
      <c r="AR5" s="27">
        <f t="shared" ca="1" si="0"/>
        <v>45620</v>
      </c>
      <c r="AS5" s="28">
        <f ca="1">AR5+1</f>
        <v>45621</v>
      </c>
      <c r="AT5" s="26">
        <f ca="1">AS5+1</f>
        <v>45622</v>
      </c>
      <c r="AU5" s="26">
        <f t="shared" ca="1" si="0"/>
        <v>45623</v>
      </c>
      <c r="AV5" s="26">
        <f t="shared" ca="1" si="0"/>
        <v>45624</v>
      </c>
      <c r="AW5" s="26">
        <f t="shared" ca="1" si="0"/>
        <v>45625</v>
      </c>
      <c r="AX5" s="26">
        <f t="shared" ca="1" si="0"/>
        <v>45626</v>
      </c>
      <c r="AY5" s="27">
        <f t="shared" ca="1" si="0"/>
        <v>45627</v>
      </c>
      <c r="AZ5" s="28">
        <f ca="1">AY5+1</f>
        <v>45628</v>
      </c>
      <c r="BA5" s="26">
        <f ca="1">AZ5+1</f>
        <v>45629</v>
      </c>
      <c r="BB5" s="26">
        <f t="shared" ref="BB5:BF5" ca="1" si="1">BA5+1</f>
        <v>45630</v>
      </c>
      <c r="BC5" s="26">
        <f t="shared" ca="1" si="1"/>
        <v>45631</v>
      </c>
      <c r="BD5" s="26">
        <f t="shared" ca="1" si="1"/>
        <v>45632</v>
      </c>
      <c r="BE5" s="26">
        <f t="shared" ca="1" si="1"/>
        <v>45633</v>
      </c>
      <c r="BF5" s="27">
        <f t="shared" ca="1" si="1"/>
        <v>45634</v>
      </c>
      <c r="BG5" s="28">
        <f ca="1">BF5+1</f>
        <v>45635</v>
      </c>
      <c r="BH5" s="26">
        <f ca="1">BG5+1</f>
        <v>45636</v>
      </c>
      <c r="BI5" s="26">
        <f t="shared" ref="BI5:BM5" ca="1" si="2">BH5+1</f>
        <v>45637</v>
      </c>
      <c r="BJ5" s="26">
        <f t="shared" ca="1" si="2"/>
        <v>45638</v>
      </c>
      <c r="BK5" s="26">
        <f t="shared" ca="1" si="2"/>
        <v>45639</v>
      </c>
      <c r="BL5" s="26">
        <f t="shared" ca="1" si="2"/>
        <v>45640</v>
      </c>
      <c r="BM5" s="26">
        <f t="shared" ca="1" si="2"/>
        <v>45641</v>
      </c>
      <c r="BN5" s="28">
        <f ca="1">BM5+1</f>
        <v>45642</v>
      </c>
      <c r="BO5" s="26">
        <f ca="1">BN5+1</f>
        <v>45643</v>
      </c>
      <c r="BP5" s="26">
        <f t="shared" ref="BP5" ca="1" si="3">BO5+1</f>
        <v>45644</v>
      </c>
      <c r="BQ5" s="26">
        <f t="shared" ref="BQ5" ca="1" si="4">BP5+1</f>
        <v>45645</v>
      </c>
      <c r="BR5" s="26">
        <f t="shared" ref="BR5" ca="1" si="5">BQ5+1</f>
        <v>45646</v>
      </c>
      <c r="BS5" s="26">
        <f t="shared" ref="BS5" ca="1" si="6">BR5+1</f>
        <v>45647</v>
      </c>
      <c r="BT5" s="26">
        <f t="shared" ref="BT5" ca="1" si="7">BS5+1</f>
        <v>45648</v>
      </c>
      <c r="BU5" s="28">
        <f ca="1">BT5+1</f>
        <v>45649</v>
      </c>
      <c r="BV5" s="26">
        <f ca="1">BU5+1</f>
        <v>45650</v>
      </c>
      <c r="BW5" s="26">
        <f t="shared" ref="BW5" ca="1" si="8">BV5+1</f>
        <v>45651</v>
      </c>
      <c r="BX5" s="26">
        <f t="shared" ref="BX5" ca="1" si="9">BW5+1</f>
        <v>45652</v>
      </c>
      <c r="BY5" s="26">
        <f t="shared" ref="BY5" ca="1" si="10">BX5+1</f>
        <v>45653</v>
      </c>
      <c r="BZ5" s="26">
        <f t="shared" ref="BZ5" ca="1" si="11">BY5+1</f>
        <v>45654</v>
      </c>
      <c r="CA5" s="26">
        <f t="shared" ref="CA5" ca="1" si="12">BZ5+1</f>
        <v>45655</v>
      </c>
      <c r="CB5" s="28">
        <f ca="1">CA5+1</f>
        <v>45656</v>
      </c>
      <c r="CC5" s="26">
        <f ca="1">CB5+1</f>
        <v>45657</v>
      </c>
      <c r="CD5" s="26">
        <f t="shared" ref="CD5" ca="1" si="13">CC5+1</f>
        <v>45658</v>
      </c>
      <c r="CE5" s="26">
        <f t="shared" ref="CE5" ca="1" si="14">CD5+1</f>
        <v>45659</v>
      </c>
      <c r="CF5" s="26">
        <f t="shared" ref="CF5" ca="1" si="15">CE5+1</f>
        <v>45660</v>
      </c>
      <c r="CG5" s="26">
        <f t="shared" ref="CG5" ca="1" si="16">CF5+1</f>
        <v>45661</v>
      </c>
      <c r="CH5" s="26">
        <f t="shared" ref="CH5" ca="1" si="17">CG5+1</f>
        <v>45662</v>
      </c>
      <c r="CI5" s="28">
        <f ca="1">CH5+1</f>
        <v>45663</v>
      </c>
      <c r="CJ5" s="26">
        <f ca="1">CI5+1</f>
        <v>45664</v>
      </c>
      <c r="CK5" s="26">
        <f t="shared" ref="CK5" ca="1" si="18">CJ5+1</f>
        <v>45665</v>
      </c>
      <c r="CL5" s="26">
        <f t="shared" ref="CL5" ca="1" si="19">CK5+1</f>
        <v>45666</v>
      </c>
      <c r="CM5" s="26">
        <f t="shared" ref="CM5" ca="1" si="20">CL5+1</f>
        <v>45667</v>
      </c>
      <c r="CN5" s="26">
        <f t="shared" ref="CN5" ca="1" si="21">CM5+1</f>
        <v>45668</v>
      </c>
      <c r="CO5" s="26">
        <f t="shared" ref="CO5" ca="1" si="22">CN5+1</f>
        <v>45669</v>
      </c>
      <c r="CP5" s="28">
        <f ca="1">CO5+1</f>
        <v>45670</v>
      </c>
      <c r="CQ5" s="26">
        <f ca="1">CP5+1</f>
        <v>45671</v>
      </c>
      <c r="CR5" s="26">
        <f t="shared" ref="CR5" ca="1" si="23">CQ5+1</f>
        <v>45672</v>
      </c>
      <c r="CS5" s="26">
        <f t="shared" ref="CS5" ca="1" si="24">CR5+1</f>
        <v>45673</v>
      </c>
      <c r="CT5" s="26">
        <f t="shared" ref="CT5" ca="1" si="25">CS5+1</f>
        <v>45674</v>
      </c>
      <c r="CU5" s="26">
        <f t="shared" ref="CU5" ca="1" si="26">CT5+1</f>
        <v>45675</v>
      </c>
      <c r="CV5" s="26">
        <f t="shared" ref="CV5" ca="1" si="27">CU5+1</f>
        <v>45676</v>
      </c>
      <c r="CW5" s="28">
        <f ca="1">CV5+1</f>
        <v>45677</v>
      </c>
      <c r="CX5" s="26">
        <f ca="1">CW5+1</f>
        <v>45678</v>
      </c>
      <c r="CY5" s="26">
        <f t="shared" ref="CY5" ca="1" si="28">CX5+1</f>
        <v>45679</v>
      </c>
      <c r="CZ5" s="26">
        <f t="shared" ref="CZ5" ca="1" si="29">CY5+1</f>
        <v>45680</v>
      </c>
      <c r="DA5" s="26">
        <f t="shared" ref="DA5" ca="1" si="30">CZ5+1</f>
        <v>45681</v>
      </c>
      <c r="DB5" s="26">
        <f t="shared" ref="DB5" ca="1" si="31">DA5+1</f>
        <v>45682</v>
      </c>
      <c r="DC5" s="26">
        <f t="shared" ref="DC5" ca="1" si="32">DB5+1</f>
        <v>45683</v>
      </c>
      <c r="DD5" s="28">
        <f ca="1">DC5+1</f>
        <v>45684</v>
      </c>
      <c r="DE5" s="26">
        <f ca="1">DD5+1</f>
        <v>45685</v>
      </c>
      <c r="DF5" s="26">
        <f t="shared" ref="DF5" ca="1" si="33">DE5+1</f>
        <v>45686</v>
      </c>
      <c r="DG5" s="26">
        <f t="shared" ref="DG5" ca="1" si="34">DF5+1</f>
        <v>45687</v>
      </c>
      <c r="DH5" s="26">
        <f t="shared" ref="DH5" ca="1" si="35">DG5+1</f>
        <v>45688</v>
      </c>
      <c r="DI5" s="26">
        <f t="shared" ref="DI5" ca="1" si="36">DH5+1</f>
        <v>45689</v>
      </c>
      <c r="DJ5" s="26">
        <f t="shared" ref="DJ5" ca="1" si="37">DI5+1</f>
        <v>45690</v>
      </c>
    </row>
    <row r="6" spans="1:114" s="21" customFormat="1" ht="15" customHeight="1" thickBot="1" x14ac:dyDescent="0.3">
      <c r="A6" s="125"/>
      <c r="B6" s="127"/>
      <c r="C6" s="129"/>
      <c r="D6" s="129"/>
      <c r="E6" s="129"/>
      <c r="F6" s="129"/>
      <c r="G6" s="137"/>
      <c r="J6" s="29" t="str">
        <f t="shared" ref="J6:AO6" ca="1" si="38">LEFT(TEXT(J5,"ddd"),1)</f>
        <v>S</v>
      </c>
      <c r="K6" s="30" t="str">
        <f t="shared" ca="1" si="38"/>
        <v>S</v>
      </c>
      <c r="L6" s="30" t="str">
        <f t="shared" ca="1" si="38"/>
        <v>R</v>
      </c>
      <c r="M6" s="30" t="str">
        <f t="shared" ca="1" si="38"/>
        <v>K</v>
      </c>
      <c r="N6" s="30" t="str">
        <f t="shared" ca="1" si="38"/>
        <v>J</v>
      </c>
      <c r="O6" s="30" t="str">
        <f t="shared" ca="1" si="38"/>
        <v>S</v>
      </c>
      <c r="P6" s="30" t="str">
        <f t="shared" ca="1" si="38"/>
        <v>M</v>
      </c>
      <c r="Q6" s="30" t="str">
        <f t="shared" ca="1" si="38"/>
        <v>S</v>
      </c>
      <c r="R6" s="30" t="str">
        <f t="shared" ca="1" si="38"/>
        <v>S</v>
      </c>
      <c r="S6" s="30" t="str">
        <f t="shared" ca="1" si="38"/>
        <v>R</v>
      </c>
      <c r="T6" s="30" t="str">
        <f t="shared" ca="1" si="38"/>
        <v>K</v>
      </c>
      <c r="U6" s="30" t="str">
        <f t="shared" ca="1" si="38"/>
        <v>J</v>
      </c>
      <c r="V6" s="30" t="str">
        <f t="shared" ca="1" si="38"/>
        <v>S</v>
      </c>
      <c r="W6" s="30" t="str">
        <f t="shared" ca="1" si="38"/>
        <v>M</v>
      </c>
      <c r="X6" s="30" t="str">
        <f t="shared" ca="1" si="38"/>
        <v>S</v>
      </c>
      <c r="Y6" s="30" t="str">
        <f t="shared" ca="1" si="38"/>
        <v>S</v>
      </c>
      <c r="Z6" s="30" t="str">
        <f t="shared" ca="1" si="38"/>
        <v>R</v>
      </c>
      <c r="AA6" s="30" t="str">
        <f t="shared" ca="1" si="38"/>
        <v>K</v>
      </c>
      <c r="AB6" s="30" t="str">
        <f t="shared" ca="1" si="38"/>
        <v>J</v>
      </c>
      <c r="AC6" s="30" t="str">
        <f t="shared" ca="1" si="38"/>
        <v>S</v>
      </c>
      <c r="AD6" s="30" t="str">
        <f t="shared" ca="1" si="38"/>
        <v>M</v>
      </c>
      <c r="AE6" s="30" t="str">
        <f t="shared" ca="1" si="38"/>
        <v>S</v>
      </c>
      <c r="AF6" s="30" t="str">
        <f t="shared" ca="1" si="38"/>
        <v>S</v>
      </c>
      <c r="AG6" s="30" t="str">
        <f t="shared" ca="1" si="38"/>
        <v>R</v>
      </c>
      <c r="AH6" s="30" t="str">
        <f t="shared" ca="1" si="38"/>
        <v>K</v>
      </c>
      <c r="AI6" s="30" t="str">
        <f t="shared" ca="1" si="38"/>
        <v>J</v>
      </c>
      <c r="AJ6" s="30" t="str">
        <f t="shared" ca="1" si="38"/>
        <v>S</v>
      </c>
      <c r="AK6" s="30" t="str">
        <f t="shared" ca="1" si="38"/>
        <v>M</v>
      </c>
      <c r="AL6" s="30" t="str">
        <f t="shared" ca="1" si="38"/>
        <v>S</v>
      </c>
      <c r="AM6" s="30" t="str">
        <f t="shared" ca="1" si="38"/>
        <v>S</v>
      </c>
      <c r="AN6" s="30" t="str">
        <f t="shared" ca="1" si="38"/>
        <v>R</v>
      </c>
      <c r="AO6" s="30" t="str">
        <f t="shared" ca="1" si="38"/>
        <v>K</v>
      </c>
      <c r="AP6" s="30" t="str">
        <f t="shared" ref="AP6:BM6" ca="1" si="39">LEFT(TEXT(AP5,"ddd"),1)</f>
        <v>J</v>
      </c>
      <c r="AQ6" s="30" t="str">
        <f t="shared" ca="1" si="39"/>
        <v>S</v>
      </c>
      <c r="AR6" s="30" t="str">
        <f t="shared" ca="1" si="39"/>
        <v>M</v>
      </c>
      <c r="AS6" s="30" t="str">
        <f t="shared" ca="1" si="39"/>
        <v>S</v>
      </c>
      <c r="AT6" s="30" t="str">
        <f t="shared" ca="1" si="39"/>
        <v>S</v>
      </c>
      <c r="AU6" s="30" t="str">
        <f t="shared" ca="1" si="39"/>
        <v>R</v>
      </c>
      <c r="AV6" s="30" t="str">
        <f t="shared" ca="1" si="39"/>
        <v>K</v>
      </c>
      <c r="AW6" s="30" t="str">
        <f t="shared" ca="1" si="39"/>
        <v>J</v>
      </c>
      <c r="AX6" s="30" t="str">
        <f t="shared" ca="1" si="39"/>
        <v>S</v>
      </c>
      <c r="AY6" s="30" t="str">
        <f t="shared" ca="1" si="39"/>
        <v>M</v>
      </c>
      <c r="AZ6" s="30" t="str">
        <f t="shared" ca="1" si="39"/>
        <v>S</v>
      </c>
      <c r="BA6" s="30" t="str">
        <f t="shared" ca="1" si="39"/>
        <v>S</v>
      </c>
      <c r="BB6" s="30" t="str">
        <f t="shared" ca="1" si="39"/>
        <v>R</v>
      </c>
      <c r="BC6" s="30" t="str">
        <f t="shared" ca="1" si="39"/>
        <v>K</v>
      </c>
      <c r="BD6" s="30" t="str">
        <f t="shared" ca="1" si="39"/>
        <v>J</v>
      </c>
      <c r="BE6" s="30" t="str">
        <f t="shared" ca="1" si="39"/>
        <v>S</v>
      </c>
      <c r="BF6" s="30" t="str">
        <f t="shared" ca="1" si="39"/>
        <v>M</v>
      </c>
      <c r="BG6" s="30" t="str">
        <f t="shared" ca="1" si="39"/>
        <v>S</v>
      </c>
      <c r="BH6" s="30" t="str">
        <f t="shared" ca="1" si="39"/>
        <v>S</v>
      </c>
      <c r="BI6" s="30" t="str">
        <f t="shared" ca="1" si="39"/>
        <v>R</v>
      </c>
      <c r="BJ6" s="30" t="str">
        <f t="shared" ca="1" si="39"/>
        <v>K</v>
      </c>
      <c r="BK6" s="30" t="str">
        <f t="shared" ca="1" si="39"/>
        <v>J</v>
      </c>
      <c r="BL6" s="30" t="str">
        <f t="shared" ca="1" si="39"/>
        <v>S</v>
      </c>
      <c r="BM6" s="31" t="str">
        <f t="shared" ca="1" si="39"/>
        <v>M</v>
      </c>
      <c r="BN6" s="30" t="str">
        <f t="shared" ref="BN6:BT6" ca="1" si="40">LEFT(TEXT(BN5,"ddd"),1)</f>
        <v>S</v>
      </c>
      <c r="BO6" s="30" t="str">
        <f t="shared" ca="1" si="40"/>
        <v>S</v>
      </c>
      <c r="BP6" s="30" t="str">
        <f t="shared" ca="1" si="40"/>
        <v>R</v>
      </c>
      <c r="BQ6" s="30" t="str">
        <f t="shared" ca="1" si="40"/>
        <v>K</v>
      </c>
      <c r="BR6" s="30" t="str">
        <f t="shared" ca="1" si="40"/>
        <v>J</v>
      </c>
      <c r="BS6" s="30" t="str">
        <f t="shared" ca="1" si="40"/>
        <v>S</v>
      </c>
      <c r="BT6" s="31" t="str">
        <f t="shared" ca="1" si="40"/>
        <v>M</v>
      </c>
      <c r="BU6" s="30" t="str">
        <f t="shared" ref="BU6:CV6" ca="1" si="41">LEFT(TEXT(BU5,"ddd"),1)</f>
        <v>S</v>
      </c>
      <c r="BV6" s="30" t="str">
        <f t="shared" ca="1" si="41"/>
        <v>S</v>
      </c>
      <c r="BW6" s="30" t="str">
        <f t="shared" ca="1" si="41"/>
        <v>R</v>
      </c>
      <c r="BX6" s="30" t="str">
        <f t="shared" ca="1" si="41"/>
        <v>K</v>
      </c>
      <c r="BY6" s="30" t="str">
        <f t="shared" ca="1" si="41"/>
        <v>J</v>
      </c>
      <c r="BZ6" s="30" t="str">
        <f t="shared" ca="1" si="41"/>
        <v>S</v>
      </c>
      <c r="CA6" s="31" t="str">
        <f t="shared" ca="1" si="41"/>
        <v>M</v>
      </c>
      <c r="CB6" s="30" t="str">
        <f t="shared" ca="1" si="41"/>
        <v>S</v>
      </c>
      <c r="CC6" s="30" t="str">
        <f t="shared" ca="1" si="41"/>
        <v>S</v>
      </c>
      <c r="CD6" s="30" t="str">
        <f t="shared" ca="1" si="41"/>
        <v>R</v>
      </c>
      <c r="CE6" s="30" t="str">
        <f t="shared" ca="1" si="41"/>
        <v>K</v>
      </c>
      <c r="CF6" s="30" t="str">
        <f t="shared" ca="1" si="41"/>
        <v>J</v>
      </c>
      <c r="CG6" s="30" t="str">
        <f t="shared" ca="1" si="41"/>
        <v>S</v>
      </c>
      <c r="CH6" s="31" t="str">
        <f t="shared" ca="1" si="41"/>
        <v>M</v>
      </c>
      <c r="CI6" s="30" t="str">
        <f t="shared" ca="1" si="41"/>
        <v>S</v>
      </c>
      <c r="CJ6" s="30" t="str">
        <f t="shared" ca="1" si="41"/>
        <v>S</v>
      </c>
      <c r="CK6" s="30" t="str">
        <f t="shared" ca="1" si="41"/>
        <v>R</v>
      </c>
      <c r="CL6" s="30" t="str">
        <f t="shared" ca="1" si="41"/>
        <v>K</v>
      </c>
      <c r="CM6" s="30" t="str">
        <f t="shared" ca="1" si="41"/>
        <v>J</v>
      </c>
      <c r="CN6" s="30" t="str">
        <f t="shared" ca="1" si="41"/>
        <v>S</v>
      </c>
      <c r="CO6" s="31" t="str">
        <f t="shared" ca="1" si="41"/>
        <v>M</v>
      </c>
      <c r="CP6" s="30" t="str">
        <f t="shared" ca="1" si="41"/>
        <v>S</v>
      </c>
      <c r="CQ6" s="30" t="str">
        <f t="shared" ca="1" si="41"/>
        <v>S</v>
      </c>
      <c r="CR6" s="30" t="str">
        <f t="shared" ca="1" si="41"/>
        <v>R</v>
      </c>
      <c r="CS6" s="30" t="str">
        <f t="shared" ca="1" si="41"/>
        <v>K</v>
      </c>
      <c r="CT6" s="30" t="str">
        <f t="shared" ca="1" si="41"/>
        <v>J</v>
      </c>
      <c r="CU6" s="30" t="str">
        <f t="shared" ca="1" si="41"/>
        <v>S</v>
      </c>
      <c r="CV6" s="31" t="str">
        <f t="shared" ca="1" si="41"/>
        <v>M</v>
      </c>
      <c r="CW6" s="30" t="str">
        <f t="shared" ref="CW6:DC6" ca="1" si="42">LEFT(TEXT(CW5,"ddd"),1)</f>
        <v>S</v>
      </c>
      <c r="CX6" s="30" t="str">
        <f t="shared" ca="1" si="42"/>
        <v>S</v>
      </c>
      <c r="CY6" s="30" t="str">
        <f t="shared" ca="1" si="42"/>
        <v>R</v>
      </c>
      <c r="CZ6" s="30" t="str">
        <f t="shared" ca="1" si="42"/>
        <v>K</v>
      </c>
      <c r="DA6" s="30" t="str">
        <f t="shared" ca="1" si="42"/>
        <v>J</v>
      </c>
      <c r="DB6" s="30" t="str">
        <f t="shared" ca="1" si="42"/>
        <v>S</v>
      </c>
      <c r="DC6" s="31" t="str">
        <f t="shared" ca="1" si="42"/>
        <v>M</v>
      </c>
      <c r="DD6" s="30" t="str">
        <f t="shared" ref="DD6:DJ6" ca="1" si="43">LEFT(TEXT(DD5,"ddd"),1)</f>
        <v>S</v>
      </c>
      <c r="DE6" s="30" t="str">
        <f t="shared" ca="1" si="43"/>
        <v>S</v>
      </c>
      <c r="DF6" s="30" t="str">
        <f t="shared" ca="1" si="43"/>
        <v>R</v>
      </c>
      <c r="DG6" s="30" t="str">
        <f t="shared" ca="1" si="43"/>
        <v>K</v>
      </c>
      <c r="DH6" s="30" t="str">
        <f t="shared" ca="1" si="43"/>
        <v>J</v>
      </c>
      <c r="DI6" s="30" t="str">
        <f t="shared" ca="1" si="43"/>
        <v>S</v>
      </c>
      <c r="DJ6" s="31" t="str">
        <f t="shared" ca="1" si="43"/>
        <v>M</v>
      </c>
    </row>
    <row r="7" spans="1:114" s="21" customFormat="1" ht="30" hidden="1" customHeight="1" thickBot="1" x14ac:dyDescent="0.3">
      <c r="A7" s="10" t="s">
        <v>18</v>
      </c>
      <c r="B7" s="32"/>
      <c r="C7" s="33"/>
      <c r="D7" s="32"/>
      <c r="E7" s="32"/>
      <c r="F7" s="32"/>
      <c r="G7" s="75"/>
      <c r="I7" s="21" t="str">
        <f>IF(OR(ISBLANK(task_start),ISBLANK(task_end)),"",task_end-task_start+1)</f>
        <v/>
      </c>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row>
    <row r="8" spans="1:114" s="41" customFormat="1" ht="30" customHeight="1" thickBot="1" x14ac:dyDescent="0.3">
      <c r="A8" s="11"/>
      <c r="B8" s="35" t="s">
        <v>26</v>
      </c>
      <c r="C8" s="36"/>
      <c r="D8" s="37"/>
      <c r="E8" s="38"/>
      <c r="F8" s="39"/>
      <c r="G8" s="76"/>
      <c r="H8" s="12"/>
      <c r="I8" s="3" t="str">
        <f t="shared" ref="I8:I31" si="44">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row>
    <row r="9" spans="1:114" s="41" customFormat="1" ht="30" customHeight="1" thickBot="1" x14ac:dyDescent="0.3">
      <c r="A9" s="11"/>
      <c r="B9" s="72" t="s">
        <v>27</v>
      </c>
      <c r="C9" s="42" t="s">
        <v>25</v>
      </c>
      <c r="D9" s="43">
        <v>1</v>
      </c>
      <c r="E9" s="44">
        <f ca="1">Project_Start</f>
        <v>45591</v>
      </c>
      <c r="F9" s="44">
        <f ca="1">E9+1</f>
        <v>45592</v>
      </c>
      <c r="G9" s="77" t="s">
        <v>38</v>
      </c>
      <c r="H9" s="12"/>
      <c r="I9" s="3">
        <f t="shared" ca="1" si="44"/>
        <v>2</v>
      </c>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row>
    <row r="10" spans="1:114" s="41" customFormat="1" ht="30" customHeight="1" thickBot="1" x14ac:dyDescent="0.3">
      <c r="A10" s="11"/>
      <c r="B10" s="46" t="s">
        <v>28</v>
      </c>
      <c r="C10" s="47" t="s">
        <v>25</v>
      </c>
      <c r="D10" s="48">
        <v>1</v>
      </c>
      <c r="E10" s="49">
        <f ca="1">F9+1</f>
        <v>45593</v>
      </c>
      <c r="F10" s="49">
        <f ca="1">E10</f>
        <v>45593</v>
      </c>
      <c r="G10" s="78" t="s">
        <v>39</v>
      </c>
      <c r="H10" s="12"/>
      <c r="I10" s="3">
        <f t="shared" ca="1" si="44"/>
        <v>1</v>
      </c>
      <c r="J10" s="45"/>
      <c r="K10" s="45"/>
      <c r="L10" s="45"/>
      <c r="M10" s="45"/>
      <c r="N10" s="45"/>
      <c r="O10" s="45"/>
      <c r="P10" s="45"/>
      <c r="Q10" s="45"/>
      <c r="R10" s="45"/>
      <c r="S10" s="45"/>
      <c r="T10" s="45"/>
      <c r="U10" s="45"/>
      <c r="V10" s="50"/>
      <c r="W10" s="50"/>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row>
    <row r="11" spans="1:114" s="41" customFormat="1" ht="30" customHeight="1" thickBot="1" x14ac:dyDescent="0.3">
      <c r="A11" s="10"/>
      <c r="B11" s="72" t="s">
        <v>29</v>
      </c>
      <c r="C11" s="47" t="s">
        <v>25</v>
      </c>
      <c r="D11" s="48">
        <v>1</v>
      </c>
      <c r="E11" s="49">
        <f ca="1">F10+1</f>
        <v>45594</v>
      </c>
      <c r="F11" s="49">
        <f ca="1">E11</f>
        <v>45594</v>
      </c>
      <c r="G11" s="78" t="s">
        <v>40</v>
      </c>
      <c r="H11" s="12"/>
      <c r="I11" s="3">
        <f t="shared" ca="1" si="44"/>
        <v>1</v>
      </c>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row>
    <row r="12" spans="1:114" s="41" customFormat="1" ht="30" customHeight="1" thickBot="1" x14ac:dyDescent="0.3">
      <c r="A12" s="10"/>
      <c r="B12" s="72" t="s">
        <v>30</v>
      </c>
      <c r="C12" s="47" t="s">
        <v>25</v>
      </c>
      <c r="D12" s="48"/>
      <c r="E12" s="49">
        <f ca="1">F11+1</f>
        <v>45595</v>
      </c>
      <c r="F12" s="49" t="s">
        <v>58</v>
      </c>
      <c r="G12" s="78" t="s">
        <v>62</v>
      </c>
      <c r="H12" s="12"/>
      <c r="I12" s="3" t="e">
        <f t="shared" ca="1" si="44"/>
        <v>#VALUE!</v>
      </c>
      <c r="J12" s="45"/>
      <c r="K12" s="45"/>
      <c r="L12" s="45"/>
      <c r="M12" s="45"/>
      <c r="N12" s="45"/>
      <c r="O12" s="45"/>
      <c r="P12" s="45"/>
      <c r="Q12" s="45"/>
      <c r="R12" s="45"/>
      <c r="S12" s="45"/>
      <c r="T12" s="45"/>
      <c r="U12" s="45"/>
      <c r="V12" s="45"/>
      <c r="W12" s="45"/>
      <c r="X12" s="45"/>
      <c r="Y12" s="45"/>
      <c r="Z12" s="50"/>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84"/>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row>
    <row r="13" spans="1:114" s="41" customFormat="1" ht="30" customHeight="1" thickBot="1" x14ac:dyDescent="0.3">
      <c r="A13" s="10"/>
      <c r="B13" s="46" t="s">
        <v>42</v>
      </c>
      <c r="C13" s="82" t="s">
        <v>43</v>
      </c>
      <c r="D13" s="48"/>
      <c r="E13" s="49">
        <f ca="1">E9</f>
        <v>45591</v>
      </c>
      <c r="F13" s="49" t="s">
        <v>58</v>
      </c>
      <c r="G13" s="78" t="s">
        <v>63</v>
      </c>
      <c r="H13" s="12"/>
      <c r="I13" s="3" t="e">
        <f t="shared" ca="1" si="44"/>
        <v>#VALUE!</v>
      </c>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84"/>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row>
    <row r="14" spans="1:114" s="41" customFormat="1" ht="30" customHeight="1" thickBot="1" x14ac:dyDescent="0.3">
      <c r="A14" s="11"/>
      <c r="B14" s="51" t="s">
        <v>31</v>
      </c>
      <c r="C14" s="52"/>
      <c r="D14" s="53"/>
      <c r="E14" s="54"/>
      <c r="F14" s="55"/>
      <c r="G14" s="79"/>
      <c r="H14" s="12"/>
      <c r="I14" s="3" t="str">
        <f t="shared" si="44"/>
        <v/>
      </c>
    </row>
    <row r="15" spans="1:114" s="41" customFormat="1" ht="30" customHeight="1" thickBot="1" x14ac:dyDescent="0.3">
      <c r="A15" s="11"/>
      <c r="B15" s="56" t="s">
        <v>41</v>
      </c>
      <c r="C15" s="57" t="s">
        <v>44</v>
      </c>
      <c r="D15" s="58"/>
      <c r="E15" s="59">
        <f ca="1">E13+14</f>
        <v>45605</v>
      </c>
      <c r="F15" s="59">
        <f ca="1">E15+4</f>
        <v>45609</v>
      </c>
      <c r="G15" s="80"/>
      <c r="H15" s="12"/>
      <c r="I15" s="3">
        <f t="shared" ca="1" si="44"/>
        <v>5</v>
      </c>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row>
    <row r="16" spans="1:114" s="41" customFormat="1" ht="30" customHeight="1" thickBot="1" x14ac:dyDescent="0.3">
      <c r="A16" s="10"/>
      <c r="B16" s="56" t="s">
        <v>59</v>
      </c>
      <c r="C16" s="57" t="s">
        <v>45</v>
      </c>
      <c r="D16" s="58"/>
      <c r="E16" s="59">
        <f ca="1">F15+1</f>
        <v>45610</v>
      </c>
      <c r="F16" s="59">
        <f ca="1">E16+5</f>
        <v>45615</v>
      </c>
      <c r="G16" s="81"/>
      <c r="H16" s="12"/>
      <c r="I16" s="3">
        <f t="shared" ca="1" si="44"/>
        <v>6</v>
      </c>
      <c r="J16" s="45"/>
      <c r="K16" s="45"/>
      <c r="L16" s="45"/>
      <c r="M16" s="45"/>
      <c r="N16" s="45"/>
      <c r="O16" s="45"/>
      <c r="P16" s="45"/>
      <c r="Q16" s="45"/>
      <c r="R16" s="45"/>
      <c r="S16" s="45"/>
      <c r="T16" s="45"/>
      <c r="U16" s="45"/>
      <c r="V16" s="50"/>
      <c r="W16" s="50"/>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row>
    <row r="17" spans="1:114" s="41" customFormat="1" ht="30" customHeight="1" thickBot="1" x14ac:dyDescent="0.3">
      <c r="A17" s="10"/>
      <c r="B17" s="56" t="s">
        <v>42</v>
      </c>
      <c r="C17" s="83" t="s">
        <v>46</v>
      </c>
      <c r="D17" s="58"/>
      <c r="E17" s="59">
        <f ca="1">E15</f>
        <v>45605</v>
      </c>
      <c r="F17" s="59">
        <f ca="1">F16+1</f>
        <v>45616</v>
      </c>
      <c r="G17" s="81"/>
      <c r="H17" s="12"/>
      <c r="I17" s="3">
        <f t="shared" ca="1" si="44"/>
        <v>12</v>
      </c>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row>
    <row r="18" spans="1:114" s="41" customFormat="1" ht="30" customHeight="1" thickBot="1" x14ac:dyDescent="0.3">
      <c r="A18" s="10"/>
      <c r="B18" s="90" t="s">
        <v>32</v>
      </c>
      <c r="C18" s="91"/>
      <c r="D18" s="92"/>
      <c r="E18" s="93"/>
      <c r="F18" s="94"/>
      <c r="G18" s="95"/>
      <c r="H18" s="12"/>
      <c r="I18" s="3" t="str">
        <f t="shared" si="44"/>
        <v/>
      </c>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row>
    <row r="19" spans="1:114" s="41" customFormat="1" ht="30" customHeight="1" thickBot="1" x14ac:dyDescent="0.3">
      <c r="A19" s="10"/>
      <c r="B19" s="96" t="s">
        <v>48</v>
      </c>
      <c r="C19" s="97" t="s">
        <v>52</v>
      </c>
      <c r="D19" s="98"/>
      <c r="E19" s="99">
        <f ca="1">F17+1</f>
        <v>45617</v>
      </c>
      <c r="F19" s="99">
        <f ca="1">E19+4</f>
        <v>45621</v>
      </c>
      <c r="G19" s="100"/>
      <c r="H19" s="12"/>
      <c r="I19" s="3">
        <f t="shared" ca="1" si="44"/>
        <v>5</v>
      </c>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row>
    <row r="20" spans="1:114" s="41" customFormat="1" ht="30" customHeight="1" thickBot="1" x14ac:dyDescent="0.3">
      <c r="A20" s="10"/>
      <c r="B20" s="101" t="s">
        <v>49</v>
      </c>
      <c r="C20" s="97" t="s">
        <v>52</v>
      </c>
      <c r="D20" s="98"/>
      <c r="E20" s="99">
        <f ca="1">F19+1</f>
        <v>45622</v>
      </c>
      <c r="F20" s="99">
        <f ca="1">E20+7</f>
        <v>45629</v>
      </c>
      <c r="G20" s="100"/>
      <c r="H20" s="12"/>
      <c r="I20" s="3">
        <f t="shared" ca="1" si="44"/>
        <v>8</v>
      </c>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row>
    <row r="21" spans="1:114" s="41" customFormat="1" ht="30" customHeight="1" thickBot="1" x14ac:dyDescent="0.3">
      <c r="A21" s="10"/>
      <c r="B21" s="101" t="s">
        <v>50</v>
      </c>
      <c r="C21" s="97" t="s">
        <v>52</v>
      </c>
      <c r="D21" s="98"/>
      <c r="E21" s="99">
        <f ca="1">F20+1</f>
        <v>45630</v>
      </c>
      <c r="F21" s="99">
        <f ca="1">E21+7</f>
        <v>45637</v>
      </c>
      <c r="G21" s="100"/>
      <c r="H21" s="12"/>
      <c r="I21" s="3">
        <f t="shared" ca="1" si="44"/>
        <v>8</v>
      </c>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row>
    <row r="22" spans="1:114" s="41" customFormat="1" ht="30" customHeight="1" thickBot="1" x14ac:dyDescent="0.3">
      <c r="A22" s="10"/>
      <c r="B22" s="96" t="s">
        <v>51</v>
      </c>
      <c r="C22" s="97" t="s">
        <v>52</v>
      </c>
      <c r="D22" s="98"/>
      <c r="E22" s="99">
        <f ca="1">F21+1</f>
        <v>45638</v>
      </c>
      <c r="F22" s="99">
        <f ca="1">E22+7</f>
        <v>45645</v>
      </c>
      <c r="G22" s="100"/>
      <c r="H22" s="12"/>
      <c r="I22" s="3">
        <f t="shared" ca="1" si="44"/>
        <v>8</v>
      </c>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row>
    <row r="23" spans="1:114" s="41" customFormat="1" ht="30" customHeight="1" thickBot="1" x14ac:dyDescent="0.3">
      <c r="A23" s="10"/>
      <c r="B23" s="102" t="s">
        <v>42</v>
      </c>
      <c r="C23" s="103" t="s">
        <v>53</v>
      </c>
      <c r="D23" s="104"/>
      <c r="E23" s="105">
        <f ca="1">E19</f>
        <v>45617</v>
      </c>
      <c r="F23" s="105">
        <f ca="1">F22+1</f>
        <v>45646</v>
      </c>
      <c r="G23" s="106"/>
      <c r="H23" s="12"/>
      <c r="I23" s="3">
        <f t="shared" ca="1" si="44"/>
        <v>30</v>
      </c>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row>
    <row r="24" spans="1:114" s="41" customFormat="1" ht="30" customHeight="1" thickBot="1" x14ac:dyDescent="0.3">
      <c r="A24" s="10"/>
      <c r="B24" s="113" t="s">
        <v>33</v>
      </c>
      <c r="C24" s="114"/>
      <c r="D24" s="115"/>
      <c r="E24" s="116"/>
      <c r="F24" s="117"/>
      <c r="G24" s="118"/>
      <c r="H24" s="12"/>
      <c r="I24" s="3" t="str">
        <f t="shared" si="44"/>
        <v/>
      </c>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row>
    <row r="25" spans="1:114" s="41" customFormat="1" ht="30" customHeight="1" thickBot="1" x14ac:dyDescent="0.3">
      <c r="A25" s="10"/>
      <c r="B25" s="119" t="s">
        <v>54</v>
      </c>
      <c r="C25" s="120" t="s">
        <v>60</v>
      </c>
      <c r="D25" s="121"/>
      <c r="E25" s="122">
        <f ca="1">F23+1</f>
        <v>45647</v>
      </c>
      <c r="F25" s="122">
        <f ca="1">E25+7</f>
        <v>45654</v>
      </c>
      <c r="G25" s="123"/>
      <c r="H25" s="12"/>
      <c r="I25" s="3">
        <f t="shared" ca="1" si="44"/>
        <v>8</v>
      </c>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row>
    <row r="26" spans="1:114" s="41" customFormat="1" ht="30" customHeight="1" thickBot="1" x14ac:dyDescent="0.3">
      <c r="A26" s="10"/>
      <c r="B26" s="124" t="s">
        <v>55</v>
      </c>
      <c r="C26" s="120" t="s">
        <v>60</v>
      </c>
      <c r="D26" s="121"/>
      <c r="E26" s="122">
        <f ca="1">F25+1</f>
        <v>45655</v>
      </c>
      <c r="F26" s="122">
        <f ca="1">E26+4</f>
        <v>45659</v>
      </c>
      <c r="G26" s="123"/>
      <c r="H26" s="12"/>
      <c r="I26" s="3">
        <f t="shared" ca="1" si="44"/>
        <v>5</v>
      </c>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row>
    <row r="27" spans="1:114" s="41" customFormat="1" ht="30" customHeight="1" thickBot="1" x14ac:dyDescent="0.3">
      <c r="A27" s="10"/>
      <c r="B27" s="119" t="s">
        <v>42</v>
      </c>
      <c r="C27" s="120" t="s">
        <v>61</v>
      </c>
      <c r="D27" s="121"/>
      <c r="E27" s="122">
        <f ca="1">E25</f>
        <v>45647</v>
      </c>
      <c r="F27" s="122">
        <f ca="1">F26+1</f>
        <v>45660</v>
      </c>
      <c r="G27" s="123"/>
      <c r="H27" s="12"/>
      <c r="I27" s="3">
        <f t="shared" ca="1" si="44"/>
        <v>14</v>
      </c>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row>
    <row r="28" spans="1:114" s="41" customFormat="1" ht="30" customHeight="1" thickBot="1" x14ac:dyDescent="0.3">
      <c r="A28" s="10"/>
      <c r="B28" s="107" t="s">
        <v>34</v>
      </c>
      <c r="C28" s="108"/>
      <c r="D28" s="109"/>
      <c r="E28" s="110"/>
      <c r="F28" s="111"/>
      <c r="G28" s="112"/>
      <c r="H28" s="12"/>
      <c r="I28" s="3" t="str">
        <f t="shared" si="44"/>
        <v/>
      </c>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1"/>
      <c r="CF28" s="61"/>
      <c r="CG28" s="61"/>
      <c r="CH28" s="61"/>
      <c r="CI28" s="61"/>
      <c r="CJ28" s="61"/>
      <c r="CK28" s="61"/>
      <c r="CL28" s="61"/>
      <c r="CM28" s="61"/>
      <c r="CN28" s="61"/>
      <c r="CO28" s="61"/>
      <c r="CP28" s="61"/>
      <c r="CQ28" s="61"/>
      <c r="CR28" s="61"/>
      <c r="CS28" s="61"/>
      <c r="CT28" s="61"/>
      <c r="CU28" s="61"/>
      <c r="CV28" s="61"/>
      <c r="CW28" s="61"/>
      <c r="CX28" s="61"/>
      <c r="CY28" s="61"/>
      <c r="CZ28" s="61"/>
      <c r="DA28" s="61"/>
      <c r="DB28" s="61"/>
      <c r="DC28" s="61"/>
      <c r="DD28" s="61"/>
      <c r="DE28" s="61"/>
      <c r="DF28" s="61"/>
      <c r="DG28" s="61"/>
      <c r="DH28" s="61"/>
      <c r="DI28" s="61"/>
      <c r="DJ28" s="61"/>
    </row>
    <row r="29" spans="1:114" s="41" customFormat="1" ht="30" customHeight="1" thickBot="1" x14ac:dyDescent="0.3">
      <c r="A29" s="10"/>
      <c r="B29" s="87" t="s">
        <v>56</v>
      </c>
      <c r="C29" s="85" t="s">
        <v>19</v>
      </c>
      <c r="D29" s="86"/>
      <c r="E29" s="88">
        <f ca="1">F27+1</f>
        <v>45661</v>
      </c>
      <c r="F29" s="88">
        <f ca="1">E29+7</f>
        <v>45668</v>
      </c>
      <c r="G29" s="89"/>
      <c r="H29" s="12"/>
      <c r="I29" s="3">
        <f t="shared" ca="1" si="44"/>
        <v>8</v>
      </c>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row>
    <row r="30" spans="1:114" s="41" customFormat="1" ht="30" customHeight="1" thickBot="1" x14ac:dyDescent="0.3">
      <c r="A30" s="10"/>
      <c r="B30" s="87" t="s">
        <v>57</v>
      </c>
      <c r="C30" s="85" t="s">
        <v>20</v>
      </c>
      <c r="D30" s="86"/>
      <c r="E30" s="88">
        <f ca="1">F29+1</f>
        <v>45669</v>
      </c>
      <c r="F30" s="88">
        <f ca="1">E30+7</f>
        <v>45676</v>
      </c>
      <c r="G30" s="89"/>
      <c r="H30" s="12"/>
      <c r="I30" s="3">
        <f t="shared" ca="1" si="44"/>
        <v>8</v>
      </c>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row>
    <row r="31" spans="1:114" s="41" customFormat="1" ht="30" customHeight="1" thickBot="1" x14ac:dyDescent="0.3">
      <c r="A31" s="10"/>
      <c r="B31" s="87" t="s">
        <v>42</v>
      </c>
      <c r="C31" s="85" t="s">
        <v>21</v>
      </c>
      <c r="D31" s="86"/>
      <c r="E31" s="88">
        <f ca="1">F30+1</f>
        <v>45677</v>
      </c>
      <c r="F31" s="88">
        <f ca="1">E31+3</f>
        <v>45680</v>
      </c>
      <c r="G31" s="89"/>
      <c r="H31" s="12"/>
      <c r="I31" s="3">
        <f t="shared" ca="1" si="44"/>
        <v>4</v>
      </c>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row>
  </sheetData>
  <mergeCells count="26">
    <mergeCell ref="CW4:DC4"/>
    <mergeCell ref="DD4:DJ4"/>
    <mergeCell ref="BN4:BT4"/>
    <mergeCell ref="BU4:CA4"/>
    <mergeCell ref="CB4:CH4"/>
    <mergeCell ref="CI4:CO4"/>
    <mergeCell ref="CP4:CV4"/>
    <mergeCell ref="BG4:BM4"/>
    <mergeCell ref="J4:P4"/>
    <mergeCell ref="Q4:W4"/>
    <mergeCell ref="X4:AD4"/>
    <mergeCell ref="AE4:AK4"/>
    <mergeCell ref="AS4:AY4"/>
    <mergeCell ref="AZ4:BF4"/>
    <mergeCell ref="AL4:AR4"/>
    <mergeCell ref="F5:F6"/>
    <mergeCell ref="R2:AA2"/>
    <mergeCell ref="R1:AA1"/>
    <mergeCell ref="J1:P1"/>
    <mergeCell ref="J2:P2"/>
    <mergeCell ref="G5:G6"/>
    <mergeCell ref="A5:A6"/>
    <mergeCell ref="B5:B6"/>
    <mergeCell ref="C5:C6"/>
    <mergeCell ref="D5:D6"/>
    <mergeCell ref="E5:E6"/>
  </mergeCells>
  <conditionalFormatting sqref="D7:D31">
    <cfRule type="dataBar" priority="12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4:BL31">
    <cfRule type="expression" dxfId="28" priority="86">
      <formula>AND(TODAY()&gt;=J$5, TODAY()&lt;K$5)</formula>
    </cfRule>
  </conditionalFormatting>
  <conditionalFormatting sqref="J9:BL13 BN9:BT13">
    <cfRule type="expression" dxfId="27" priority="106" stopIfTrue="1">
      <formula>AND(task_end&gt;=J$5,task_start&lt;K$5)</formula>
    </cfRule>
  </conditionalFormatting>
  <conditionalFormatting sqref="J15:BL17 BN15:BT17">
    <cfRule type="expression" dxfId="26" priority="104" stopIfTrue="1">
      <formula>AND(task_end&gt;=J$5,task_start&lt;K$5)</formula>
    </cfRule>
  </conditionalFormatting>
  <conditionalFormatting sqref="J19:BL23 BN19:BT23">
    <cfRule type="expression" dxfId="25" priority="102" stopIfTrue="1">
      <formula>AND(task_end&gt;=J$5,task_start&lt;K$5)</formula>
    </cfRule>
  </conditionalFormatting>
  <conditionalFormatting sqref="J25:BL27 BN25:BT27">
    <cfRule type="expression" dxfId="24" priority="135">
      <formula>AND(task_start&lt;=J$5,ROUNDDOWN((task_end-task_start+1)*task_progress,0)+task_start-1&gt;=J$5)</formula>
    </cfRule>
    <cfRule type="expression" dxfId="23" priority="136" stopIfTrue="1">
      <formula>AND(task_end&gt;=J$5,task_start&lt;K$5)</formula>
    </cfRule>
  </conditionalFormatting>
  <conditionalFormatting sqref="J29:BL31 BN29:BT31">
    <cfRule type="expression" dxfId="22" priority="88" stopIfTrue="1">
      <formula>AND(task_end&gt;=J$5,task_start&lt;K$5)</formula>
    </cfRule>
  </conditionalFormatting>
  <conditionalFormatting sqref="J29:BT31">
    <cfRule type="expression" dxfId="21" priority="87">
      <formula>AND(task_start&lt;=J$5,ROUNDDOWN((task_end-task_start+1)*task_progress,0)+task_start-1&gt;=J$5)</formula>
    </cfRule>
  </conditionalFormatting>
  <conditionalFormatting sqref="J9:DJ13">
    <cfRule type="expression" dxfId="20" priority="11">
      <formula>AND(task_start&lt;=J$5,ROUNDDOWN((task_end-task_start+1)*task_progress,0)+task_start-1&gt;=J$5)</formula>
    </cfRule>
  </conditionalFormatting>
  <conditionalFormatting sqref="J15:DJ17">
    <cfRule type="expression" dxfId="19" priority="9">
      <formula>AND(task_start&lt;=J$5,ROUNDDOWN((task_end-task_start+1)*task_progress,0)+task_start-1&gt;=J$5)</formula>
    </cfRule>
  </conditionalFormatting>
  <conditionalFormatting sqref="J19:DJ23">
    <cfRule type="expression" dxfId="18" priority="7">
      <formula>AND(task_start&lt;=J$5,ROUNDDOWN((task_end-task_start+1)*task_progress,0)+task_start-1&gt;=J$5)</formula>
    </cfRule>
  </conditionalFormatting>
  <conditionalFormatting sqref="BM9:BM13">
    <cfRule type="expression" dxfId="17" priority="142" stopIfTrue="1">
      <formula>AND(task_end&gt;=BM$5,task_start&lt;#REF!)</formula>
    </cfRule>
  </conditionalFormatting>
  <conditionalFormatting sqref="BM15:BM17">
    <cfRule type="expression" dxfId="16" priority="146" stopIfTrue="1">
      <formula>AND(task_end&gt;=BM$5,task_start&lt;#REF!)</formula>
    </cfRule>
  </conditionalFormatting>
  <conditionalFormatting sqref="BM19:BM21">
    <cfRule type="expression" dxfId="15" priority="150" stopIfTrue="1">
      <formula>AND(task_end&gt;=BM$5,task_start&lt;#REF!)</formula>
    </cfRule>
  </conditionalFormatting>
  <conditionalFormatting sqref="BM22:BM23">
    <cfRule type="expression" dxfId="14" priority="28">
      <formula>AND(TODAY()&gt;=BM$5, TODAY()&lt;BN$5)</formula>
    </cfRule>
    <cfRule type="expression" dxfId="13" priority="30" stopIfTrue="1">
      <formula>AND(task_end&gt;=BM$5,task_start&lt;BN$5)</formula>
    </cfRule>
  </conditionalFormatting>
  <conditionalFormatting sqref="BM24:BM31 BM4:BM21">
    <cfRule type="expression" dxfId="12" priority="138">
      <formula>AND(TODAY()&gt;=BM$5, TODAY()&lt;#REF!)</formula>
    </cfRule>
  </conditionalFormatting>
  <conditionalFormatting sqref="BM25:BM27">
    <cfRule type="expression" dxfId="11" priority="153">
      <formula>AND(task_start&lt;=BM$5,ROUNDDOWN((task_end-task_start+1)*task_progress,0)+task_start-1&gt;=BM$5)</formula>
    </cfRule>
    <cfRule type="expression" dxfId="10" priority="154" stopIfTrue="1">
      <formula>AND(task_end&gt;=BM$5,task_start&lt;#REF!)</formula>
    </cfRule>
  </conditionalFormatting>
  <conditionalFormatting sqref="BM29:BM31">
    <cfRule type="expression" dxfId="9" priority="90" stopIfTrue="1">
      <formula>AND(task_end&gt;=BM$5,task_start&lt;#REF!)</formula>
    </cfRule>
  </conditionalFormatting>
  <conditionalFormatting sqref="BN4:DJ27">
    <cfRule type="expression" dxfId="8" priority="15">
      <formula>AND(TODAY()&gt;=BN$5, TODAY()&lt;BO$5)</formula>
    </cfRule>
  </conditionalFormatting>
  <conditionalFormatting sqref="BN28:DJ31">
    <cfRule type="expression" dxfId="7" priority="1">
      <formula>AND(TODAY()&gt;=BN$5, TODAY()&lt;BO$5)</formula>
    </cfRule>
  </conditionalFormatting>
  <conditionalFormatting sqref="BU9:DJ13">
    <cfRule type="expression" dxfId="6" priority="12" stopIfTrue="1">
      <formula>AND(task_end&gt;=BU$5,task_start&lt;BV$5)</formula>
    </cfRule>
  </conditionalFormatting>
  <conditionalFormatting sqref="BU15:DJ17">
    <cfRule type="expression" dxfId="5" priority="10" stopIfTrue="1">
      <formula>AND(task_end&gt;=BU$5,task_start&lt;BV$5)</formula>
    </cfRule>
  </conditionalFormatting>
  <conditionalFormatting sqref="BU19:DJ23">
    <cfRule type="expression" dxfId="4" priority="8" stopIfTrue="1">
      <formula>AND(task_end&gt;=BU$5,task_start&lt;BV$5)</formula>
    </cfRule>
  </conditionalFormatting>
  <conditionalFormatting sqref="BU25:DJ27">
    <cfRule type="expression" dxfId="3" priority="13">
      <formula>AND(task_start&lt;=BU$5,ROUNDDOWN((task_end-task_start+1)*task_progress,0)+task_start-1&gt;=BU$5)</formula>
    </cfRule>
    <cfRule type="expression" dxfId="2" priority="14" stopIfTrue="1">
      <formula>AND(task_end&gt;=BU$5,task_start&lt;BV$5)</formula>
    </cfRule>
  </conditionalFormatting>
  <conditionalFormatting sqref="BU29:DJ31">
    <cfRule type="expression" dxfId="1" priority="2">
      <formula>AND(task_start&lt;=BU$5,ROUNDDOWN((task_end-task_start+1)*task_progress,0)+task_start-1&gt;=BU$5)</formula>
    </cfRule>
    <cfRule type="expression" dxfId="0" priority="3" stopIfTrue="1">
      <formula>AND(task_end&gt;=BU$5,task_start&lt;BV$5)</formula>
    </cfRule>
  </conditionalFormatting>
  <dataValidations count="12">
    <dataValidation type="whole" operator="greaterThanOrEqual" allowBlank="1" showInputMessage="1" promptTitle="Display Week" prompt="Changing this number will scroll the Gantt Chart view." sqref="R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A28"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3.2" x14ac:dyDescent="0.25"/>
  <cols>
    <col min="1" max="1" width="87" style="4" customWidth="1"/>
    <col min="2" max="16384" width="9" style="1"/>
  </cols>
  <sheetData>
    <row r="1" spans="1:2" ht="46.5" customHeight="1" x14ac:dyDescent="0.25"/>
    <row r="2" spans="1:2" s="6" customFormat="1" ht="15.6" x14ac:dyDescent="0.25">
      <c r="A2" s="65" t="s">
        <v>7</v>
      </c>
      <c r="B2" s="5"/>
    </row>
    <row r="3" spans="1:2" s="8" customFormat="1" ht="27" customHeight="1" x14ac:dyDescent="0.25">
      <c r="A3" s="66"/>
      <c r="B3" s="9"/>
    </row>
    <row r="4" spans="1:2" s="7" customFormat="1" ht="30" x14ac:dyDescent="0.7">
      <c r="A4" s="67" t="s">
        <v>6</v>
      </c>
    </row>
    <row r="5" spans="1:2" ht="74.25" customHeight="1" x14ac:dyDescent="0.25">
      <c r="A5" s="68" t="s">
        <v>14</v>
      </c>
    </row>
    <row r="6" spans="1:2" ht="26.25" customHeight="1" x14ac:dyDescent="0.25">
      <c r="A6" s="67" t="s">
        <v>17</v>
      </c>
    </row>
    <row r="7" spans="1:2" s="4" customFormat="1" ht="205.05" customHeight="1" x14ac:dyDescent="0.25">
      <c r="A7" s="69" t="s">
        <v>16</v>
      </c>
    </row>
    <row r="8" spans="1:2" s="7" customFormat="1" ht="30" x14ac:dyDescent="0.7">
      <c r="A8" s="67" t="s">
        <v>8</v>
      </c>
    </row>
    <row r="9" spans="1:2" ht="41.4" x14ac:dyDescent="0.25">
      <c r="A9" s="68" t="s">
        <v>15</v>
      </c>
    </row>
    <row r="10" spans="1:2" s="4" customFormat="1" ht="28.05" customHeight="1" x14ac:dyDescent="0.25">
      <c r="A10" s="70" t="s">
        <v>13</v>
      </c>
    </row>
    <row r="11" spans="1:2" s="7" customFormat="1" ht="30" x14ac:dyDescent="0.7">
      <c r="A11" s="67" t="s">
        <v>5</v>
      </c>
    </row>
    <row r="12" spans="1:2" ht="27.6" x14ac:dyDescent="0.25">
      <c r="A12" s="68" t="s">
        <v>12</v>
      </c>
    </row>
    <row r="13" spans="1:2" s="4" customFormat="1" ht="28.05" customHeight="1" x14ac:dyDescent="0.25">
      <c r="A13" s="70" t="s">
        <v>1</v>
      </c>
    </row>
    <row r="14" spans="1:2" s="7" customFormat="1" ht="30" x14ac:dyDescent="0.7">
      <c r="A14" s="67" t="s">
        <v>9</v>
      </c>
    </row>
    <row r="15" spans="1:2" ht="75" customHeight="1" x14ac:dyDescent="0.25">
      <c r="A15" s="68" t="s">
        <v>10</v>
      </c>
    </row>
    <row r="16" spans="1:2" ht="69" x14ac:dyDescent="0.25">
      <c r="A16" s="68" t="s">
        <v>11</v>
      </c>
    </row>
    <row r="17" spans="1:1" x14ac:dyDescent="0.25">
      <c r="A17" s="71"/>
    </row>
    <row r="18" spans="1:1" x14ac:dyDescent="0.25">
      <c r="A18" s="71"/>
    </row>
    <row r="19" spans="1:1" x14ac:dyDescent="0.25">
      <c r="A19" s="71"/>
    </row>
    <row r="20" spans="1:1" x14ac:dyDescent="0.25">
      <c r="A20" s="71"/>
    </row>
    <row r="21" spans="1:1" x14ac:dyDescent="0.25">
      <c r="A21" s="71"/>
    </row>
    <row r="22" spans="1:1" x14ac:dyDescent="0.25">
      <c r="A22" s="71"/>
    </row>
    <row r="23" spans="1:1" x14ac:dyDescent="0.25">
      <c r="A23" s="71"/>
    </row>
    <row r="24" spans="1:1" x14ac:dyDescent="0.25">
      <c r="A24" s="7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Lembar kerja</vt:lpstr>
      </vt:variant>
      <vt:variant>
        <vt:i4>2</vt:i4>
      </vt:variant>
      <vt:variant>
        <vt:lpstr>Rentang Bernama</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bhimo</dc:creator>
  <dc:description/>
  <cp:lastModifiedBy>Bhimo Prasetyo</cp:lastModifiedBy>
  <dcterms:created xsi:type="dcterms:W3CDTF">2022-03-11T22:41:12Z</dcterms:created>
  <dcterms:modified xsi:type="dcterms:W3CDTF">2024-11-04T14:14:03Z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