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askari/Desktop/Ironhack/Bootcamp/Projects/MBP/Data/Raw/"/>
    </mc:Choice>
  </mc:AlternateContent>
  <xr:revisionPtr revIDLastSave="0" documentId="13_ncr:1_{03025189-9DC4-B94A-A9E7-84A84A7E5DCA}" xr6:coauthVersionLast="45" xr6:coauthVersionMax="45" xr10:uidLastSave="{00000000-0000-0000-0000-000000000000}"/>
  <bookViews>
    <workbookView xWindow="-38400" yWindow="0" windowWidth="38400" windowHeight="21600" xr2:uid="{79C0B088-87D1-F945-A4D7-6D8B8BA648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E15" i="1"/>
  <c r="E22" i="1"/>
  <c r="E23" i="1"/>
  <c r="E27" i="1"/>
  <c r="E2" i="1"/>
  <c r="D9" i="1"/>
  <c r="C9" i="1"/>
  <c r="E9" i="1" s="1"/>
  <c r="D4" i="1"/>
  <c r="C4" i="1"/>
  <c r="E4" i="1" s="1"/>
  <c r="D3" i="1"/>
  <c r="C3" i="1"/>
  <c r="E3" i="1" s="1"/>
  <c r="C8" i="1"/>
  <c r="E8" i="1" s="1"/>
  <c r="C7" i="1"/>
  <c r="E7" i="1" s="1"/>
  <c r="D6" i="1"/>
  <c r="C6" i="1"/>
  <c r="E6" i="1" s="1"/>
  <c r="D5" i="1"/>
  <c r="C5" i="1"/>
  <c r="E5" i="1" s="1"/>
  <c r="C28" i="1"/>
  <c r="E28" i="1" s="1"/>
  <c r="D28" i="1"/>
  <c r="C27" i="1"/>
  <c r="D27" i="1"/>
  <c r="C26" i="1"/>
  <c r="E26" i="1" s="1"/>
  <c r="D26" i="1"/>
  <c r="C25" i="1"/>
  <c r="D25" i="1"/>
  <c r="E25" i="1" s="1"/>
  <c r="C24" i="1"/>
  <c r="E24" i="1" s="1"/>
  <c r="D24" i="1"/>
  <c r="C23" i="1"/>
  <c r="D23" i="1"/>
  <c r="C22" i="1"/>
  <c r="D22" i="1"/>
  <c r="C21" i="1"/>
  <c r="D21" i="1"/>
  <c r="E21" i="1" s="1"/>
  <c r="C20" i="1"/>
  <c r="E20" i="1" s="1"/>
  <c r="D20" i="1"/>
  <c r="D19" i="1"/>
  <c r="E19" i="1" s="1"/>
  <c r="C18" i="1"/>
  <c r="E18" i="1" s="1"/>
  <c r="D18" i="1"/>
  <c r="C17" i="1"/>
  <c r="E17" i="1" s="1"/>
  <c r="D17" i="1"/>
  <c r="C16" i="1"/>
  <c r="E16" i="1" s="1"/>
  <c r="D16" i="1"/>
  <c r="D15" i="1"/>
  <c r="C15" i="1"/>
  <c r="C14" i="1"/>
  <c r="E14" i="1" s="1"/>
  <c r="D14" i="1"/>
  <c r="C13" i="1"/>
  <c r="E13" i="1" s="1"/>
  <c r="D13" i="1"/>
  <c r="D12" i="1"/>
  <c r="C12" i="1"/>
  <c r="E12" i="1" s="1"/>
  <c r="C11" i="1"/>
  <c r="E11" i="1" s="1"/>
  <c r="D11" i="1"/>
  <c r="D10" i="1"/>
  <c r="C10" i="1"/>
  <c r="E10" i="1" s="1"/>
  <c r="D8" i="1"/>
</calcChain>
</file>

<file path=xl/sharedStrings.xml><?xml version="1.0" encoding="utf-8"?>
<sst xmlns="http://schemas.openxmlformats.org/spreadsheetml/2006/main" count="38" uniqueCount="38">
  <si>
    <t>Season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</si>
  <si>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</si>
  <si>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</si>
  <si>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</si>
  <si>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</si>
  <si>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</si>
  <si>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</si>
  <si>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</si>
  <si>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</si>
  <si>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</si>
  <si>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</si>
  <si>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</si>
  <si>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</si>
  <si>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</si>
  <si>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</si>
  <si>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</si>
  <si>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</si>
  <si>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</si>
  <si>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</si>
  <si>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</si>
  <si>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</si>
  <si>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</si>
  <si>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</si>
  <si>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</si>
  <si>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</si>
  <si>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</si>
  <si>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</si>
  <si>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</si>
  <si>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Goals For (Total)</t>
  </si>
  <si>
    <t>Goals For (League)</t>
  </si>
  <si>
    <t>Goals Against (League)</t>
  </si>
  <si>
    <t>Goals Against (Total)</t>
  </si>
  <si>
    <t>Games Played (Total)</t>
  </si>
  <si>
    <t>Games Played (League)</t>
  </si>
  <si>
    <t>Goal Difference (Total)</t>
  </si>
  <si>
    <t>Goals per Game (Total)</t>
  </si>
  <si>
    <t>Goal Difference (League)</t>
  </si>
  <si>
    <t>Goals per Game (League)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</si>
</sst>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Times Roman"/>
    </font>
    <font>
      <b/>
      <sz val="12"/>
      <color theme="0"/>
      <name val="Times Roman"/>
    </font>
    <font>
      <sz val="12"/>
      <color theme="1"/>
      <name val="Times Roman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3" borderId="0" xfId="0" applyFont="1" applyFill="1" applyAlignment="1">
      <alignment horizontal="center"/>
    </xf>
    <xf numFmtId="0" fontId="1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CCCB-87AC-3247-B330-25723B5C1B5D}">
  <dimension ref="A1:K28"/>
  <sheetViews>
    <sheetView tabSelected="1" zoomScale="130" zoomScaleNormal="130" workbookViewId="0">
      <selection activeCell="F32" sqref="F32"/>
    </sheetView>
  </sheetViews>
  <sheetFormatPr baseColWidth="10" defaultRowHeight="16"/>
  <cols>
    <col min="2" max="2" width="22.5" customWidth="1"/>
    <col min="3" max="3" width="17.6640625" customWidth="1"/>
    <col min="4" max="4" width="21.1640625" customWidth="1"/>
    <col min="5" max="5" width="22.33203125" customWidth="1"/>
    <col min="6" max="6" width="24" customWidth="1"/>
    <col min="7" max="7" width="21.33203125" customWidth="1"/>
    <col min="8" max="8" width="20.33203125" customWidth="1"/>
    <col min="9" max="9" width="21.6640625" customWidth="1"/>
    <col min="10" max="10" width="23.33203125" customWidth="1"/>
    <col min="11" max="11" width="24" customWidth="1"/>
  </cols>
  <sheetData>
    <row r="1" spans="1:11">
      <c r="A1" s="1" t="s">
        <v>0</v>
      </c>
      <c r="B1" s="4" t="s">
        <v>32</v>
      </c>
      <c r="C1" s="4" t="s">
        <v>28</v>
      </c>
      <c r="D1" s="4" t="s">
        <v>31</v>
      </c>
      <c r="E1" s="4" t="s">
        <v>34</v>
      </c>
      <c r="F1" s="4" t="s">
        <v>35</v>
      </c>
      <c r="G1" s="4" t="s">
        <v>33</v>
      </c>
      <c r="H1" s="4" t="s">
        <v>29</v>
      </c>
      <c r="I1" s="4" t="s">
        <v>30</v>
      </c>
      <c r="J1" s="4" t="s">
        <v>36</v>
      </c>
      <c r="K1" s="4" t="s">
        <v>37</v>
      </c>
    </row>
    <row r="2" spans="1:11">
      <c r="A2" s="3" t="s">
        <v>1</v>
      </c>
      <c r="B2" s="2">
        <v>40</v>
      </c>
      <c r="C2" s="2">
        <v>36</v>
      </c>
      <c r="D2" s="2">
        <v>43</v>
      </c>
      <c r="E2" s="2">
        <f>SUM(C2-D2)</f>
        <v>-7</v>
      </c>
      <c r="F2" s="5">
        <f>AVERAGE(C2/B2)</f>
        <v>0.9</v>
      </c>
      <c r="G2" s="2">
        <v>38</v>
      </c>
      <c r="H2" s="2">
        <v>32</v>
      </c>
      <c r="I2" s="2">
        <v>39</v>
      </c>
      <c r="J2" s="2">
        <f>SUM(H2-I2)</f>
        <v>-7</v>
      </c>
      <c r="K2" s="5">
        <f>AVERAGE(H2/G2)</f>
        <v>0.84210526315789469</v>
      </c>
    </row>
    <row r="3" spans="1:11">
      <c r="A3" s="3" t="s">
        <v>2</v>
      </c>
      <c r="B3" s="2">
        <v>44</v>
      </c>
      <c r="C3" s="2">
        <f>SUM(H3,10)</f>
        <v>48</v>
      </c>
      <c r="D3" s="2">
        <f>SUM(I3,3)</f>
        <v>55</v>
      </c>
      <c r="E3" s="2">
        <f t="shared" ref="E3:E28" si="0">SUM(C3-D3)</f>
        <v>-7</v>
      </c>
      <c r="F3" s="5">
        <f t="shared" ref="F3:F28" si="1">AVERAGE(C3/B3)</f>
        <v>1.0909090909090908</v>
      </c>
      <c r="G3" s="2">
        <v>38</v>
      </c>
      <c r="H3" s="2">
        <v>38</v>
      </c>
      <c r="I3" s="2">
        <v>52</v>
      </c>
      <c r="J3" s="2">
        <f t="shared" ref="J3:J28" si="2">SUM(H3-I3)</f>
        <v>-14</v>
      </c>
      <c r="K3" s="5">
        <f t="shared" ref="K3:K28" si="3">AVERAGE(H3/G3)</f>
        <v>1</v>
      </c>
    </row>
    <row r="4" spans="1:11">
      <c r="A4" s="3" t="s">
        <v>3</v>
      </c>
      <c r="B4" s="2">
        <v>46</v>
      </c>
      <c r="C4" s="2">
        <f>SUM(52,0)</f>
        <v>52</v>
      </c>
      <c r="D4" s="2">
        <f>SUM(38,1)</f>
        <v>39</v>
      </c>
      <c r="E4" s="2">
        <f t="shared" si="0"/>
        <v>13</v>
      </c>
      <c r="F4" s="5">
        <f t="shared" si="1"/>
        <v>1.1304347826086956</v>
      </c>
      <c r="G4" s="2">
        <v>42</v>
      </c>
      <c r="H4" s="2">
        <v>51</v>
      </c>
      <c r="I4" s="2">
        <v>38</v>
      </c>
      <c r="J4" s="2">
        <f t="shared" si="2"/>
        <v>13</v>
      </c>
      <c r="K4" s="5">
        <f t="shared" si="3"/>
        <v>1.2142857142857142</v>
      </c>
    </row>
    <row r="5" spans="1:11">
      <c r="A5" s="3" t="s">
        <v>4</v>
      </c>
      <c r="B5" s="2">
        <v>46</v>
      </c>
      <c r="C5" s="2">
        <f>SUM(H5,9)</f>
        <v>56</v>
      </c>
      <c r="D5" s="2">
        <f>SUM(I5,7)</f>
        <v>70</v>
      </c>
      <c r="E5" s="2">
        <f t="shared" si="0"/>
        <v>-14</v>
      </c>
      <c r="F5" s="5">
        <f t="shared" si="1"/>
        <v>1.2173913043478262</v>
      </c>
      <c r="G5" s="2">
        <v>38</v>
      </c>
      <c r="H5" s="2">
        <v>47</v>
      </c>
      <c r="I5" s="2">
        <v>63</v>
      </c>
      <c r="J5" s="2">
        <f t="shared" si="2"/>
        <v>-16</v>
      </c>
      <c r="K5" s="5">
        <f t="shared" si="3"/>
        <v>1.236842105263158</v>
      </c>
    </row>
    <row r="6" spans="1:11">
      <c r="A6" s="3" t="s">
        <v>5</v>
      </c>
      <c r="B6" s="2">
        <v>48</v>
      </c>
      <c r="C6" s="2">
        <f>SUM(H6,7)</f>
        <v>68</v>
      </c>
      <c r="D6" s="2">
        <f>SUM(I6,4)</f>
        <v>50</v>
      </c>
      <c r="E6" s="2">
        <f t="shared" si="0"/>
        <v>18</v>
      </c>
      <c r="F6" s="5">
        <f t="shared" si="1"/>
        <v>1.4166666666666667</v>
      </c>
      <c r="G6" s="2">
        <v>42</v>
      </c>
      <c r="H6" s="2">
        <v>61</v>
      </c>
      <c r="I6" s="2">
        <v>46</v>
      </c>
      <c r="J6" s="2">
        <f t="shared" si="2"/>
        <v>15</v>
      </c>
      <c r="K6" s="5">
        <f t="shared" si="3"/>
        <v>1.4523809523809523</v>
      </c>
    </row>
    <row r="7" spans="1:11">
      <c r="A7" s="3" t="s">
        <v>6</v>
      </c>
      <c r="B7" s="2">
        <v>40</v>
      </c>
      <c r="C7" s="2">
        <f>SUM(H7,10)</f>
        <v>68</v>
      </c>
      <c r="D7" s="2">
        <v>54</v>
      </c>
      <c r="E7" s="2">
        <f t="shared" si="0"/>
        <v>14</v>
      </c>
      <c r="F7" s="5">
        <f t="shared" si="1"/>
        <v>1.7</v>
      </c>
      <c r="G7" s="2">
        <v>38</v>
      </c>
      <c r="H7" s="2">
        <v>58</v>
      </c>
      <c r="I7" s="2">
        <v>52</v>
      </c>
      <c r="J7" s="2">
        <f t="shared" si="2"/>
        <v>6</v>
      </c>
      <c r="K7" s="5">
        <f t="shared" si="3"/>
        <v>1.5263157894736843</v>
      </c>
    </row>
    <row r="8" spans="1:11">
      <c r="A8" s="3" t="s">
        <v>7</v>
      </c>
      <c r="B8" s="2">
        <v>44</v>
      </c>
      <c r="C8" s="2">
        <f>SUM(H8,10)</f>
        <v>56</v>
      </c>
      <c r="D8" s="2">
        <f>SUM(55, 8)</f>
        <v>63</v>
      </c>
      <c r="E8" s="2">
        <f t="shared" si="0"/>
        <v>-7</v>
      </c>
      <c r="F8" s="5">
        <f t="shared" si="1"/>
        <v>1.2727272727272727</v>
      </c>
      <c r="G8" s="2">
        <v>38</v>
      </c>
      <c r="H8" s="2">
        <v>46</v>
      </c>
      <c r="I8" s="2">
        <v>55</v>
      </c>
      <c r="J8" s="2">
        <f t="shared" si="2"/>
        <v>-9</v>
      </c>
      <c r="K8" s="5">
        <f t="shared" si="3"/>
        <v>1.2105263157894737</v>
      </c>
    </row>
    <row r="9" spans="1:11">
      <c r="A9" s="3" t="s">
        <v>8</v>
      </c>
      <c r="B9" s="2">
        <v>47</v>
      </c>
      <c r="C9" s="2">
        <f>SUM(H9,1,8)</f>
        <v>53</v>
      </c>
      <c r="D9" s="2">
        <f>SUM(I9,2,7)</f>
        <v>62</v>
      </c>
      <c r="E9" s="2">
        <f t="shared" si="0"/>
        <v>-9</v>
      </c>
      <c r="F9" s="5">
        <f t="shared" si="1"/>
        <v>1.1276595744680851</v>
      </c>
      <c r="G9" s="2">
        <v>38</v>
      </c>
      <c r="H9" s="2">
        <v>44</v>
      </c>
      <c r="I9" s="2">
        <v>53</v>
      </c>
      <c r="J9" s="2">
        <f t="shared" si="2"/>
        <v>-9</v>
      </c>
      <c r="K9" s="5">
        <f t="shared" si="3"/>
        <v>1.1578947368421053</v>
      </c>
    </row>
    <row r="10" spans="1:11">
      <c r="A10" s="3" t="s">
        <v>9</v>
      </c>
      <c r="B10" s="2">
        <v>60</v>
      </c>
      <c r="C10" s="2">
        <f>SUM(47, 8, 16, 6)</f>
        <v>77</v>
      </c>
      <c r="D10" s="2">
        <f>SUM(49, 3, 9, 4)</f>
        <v>65</v>
      </c>
      <c r="E10" s="2">
        <f t="shared" si="0"/>
        <v>12</v>
      </c>
      <c r="F10" s="5">
        <f t="shared" si="1"/>
        <v>1.2833333333333334</v>
      </c>
      <c r="G10" s="2">
        <v>38</v>
      </c>
      <c r="H10" s="2">
        <v>47</v>
      </c>
      <c r="I10" s="2">
        <v>49</v>
      </c>
      <c r="J10" s="2">
        <f t="shared" si="2"/>
        <v>-2</v>
      </c>
      <c r="K10" s="5">
        <f t="shared" si="3"/>
        <v>1.236842105263158</v>
      </c>
    </row>
    <row r="11" spans="1:11">
      <c r="A11" s="3" t="s">
        <v>10</v>
      </c>
      <c r="B11" s="2">
        <v>59</v>
      </c>
      <c r="C11" s="2">
        <f>SUM(69,11,19,1)</f>
        <v>100</v>
      </c>
      <c r="D11" s="2">
        <f>SUM(37,4,6,2)</f>
        <v>49</v>
      </c>
      <c r="E11" s="2">
        <f t="shared" si="0"/>
        <v>51</v>
      </c>
      <c r="F11" s="5">
        <f t="shared" si="1"/>
        <v>1.6949152542372881</v>
      </c>
      <c r="G11" s="2">
        <v>38</v>
      </c>
      <c r="H11" s="2">
        <v>69</v>
      </c>
      <c r="I11" s="2">
        <v>37</v>
      </c>
      <c r="J11" s="2">
        <f t="shared" si="2"/>
        <v>32</v>
      </c>
      <c r="K11" s="5">
        <f t="shared" si="3"/>
        <v>1.8157894736842106</v>
      </c>
    </row>
    <row r="12" spans="1:11">
      <c r="A12" s="3" t="s">
        <v>11</v>
      </c>
      <c r="B12" s="2">
        <v>54</v>
      </c>
      <c r="C12" s="2">
        <f>SUM(50,12,0)</f>
        <v>62</v>
      </c>
      <c r="D12" s="2">
        <f>SUM(39,9,3)</f>
        <v>51</v>
      </c>
      <c r="E12" s="2">
        <f t="shared" si="0"/>
        <v>11</v>
      </c>
      <c r="F12" s="5">
        <f t="shared" si="1"/>
        <v>1.1481481481481481</v>
      </c>
      <c r="G12" s="2">
        <v>38</v>
      </c>
      <c r="H12" s="2">
        <v>50</v>
      </c>
      <c r="I12" s="2">
        <v>39</v>
      </c>
      <c r="J12" s="2">
        <f t="shared" si="2"/>
        <v>11</v>
      </c>
      <c r="K12" s="5">
        <f t="shared" si="3"/>
        <v>1.3157894736842106</v>
      </c>
    </row>
    <row r="13" spans="1:11">
      <c r="A13" s="3" t="s">
        <v>12</v>
      </c>
      <c r="B13" s="2">
        <v>44</v>
      </c>
      <c r="C13" s="2">
        <f>SUM(48,2,5)</f>
        <v>55</v>
      </c>
      <c r="D13" s="2">
        <f>SUM(44,3,3)</f>
        <v>50</v>
      </c>
      <c r="E13" s="2">
        <f t="shared" si="0"/>
        <v>5</v>
      </c>
      <c r="F13" s="5">
        <f t="shared" si="1"/>
        <v>1.25</v>
      </c>
      <c r="G13" s="2">
        <v>38</v>
      </c>
      <c r="H13" s="2">
        <v>48</v>
      </c>
      <c r="I13" s="2">
        <v>44</v>
      </c>
      <c r="J13" s="2">
        <f t="shared" si="2"/>
        <v>4</v>
      </c>
      <c r="K13" s="5">
        <f t="shared" si="3"/>
        <v>1.263157894736842</v>
      </c>
    </row>
    <row r="14" spans="1:11">
      <c r="A14" s="3" t="s">
        <v>13</v>
      </c>
      <c r="B14" s="2">
        <v>52</v>
      </c>
      <c r="C14" s="2">
        <f>SUM(63,15,8)</f>
        <v>86</v>
      </c>
      <c r="D14" s="2">
        <f>SUM(40,6,5)</f>
        <v>51</v>
      </c>
      <c r="E14" s="2">
        <f t="shared" si="0"/>
        <v>35</v>
      </c>
      <c r="F14" s="5">
        <f t="shared" si="1"/>
        <v>1.6538461538461537</v>
      </c>
      <c r="G14" s="2">
        <v>38</v>
      </c>
      <c r="H14" s="2">
        <v>63</v>
      </c>
      <c r="I14" s="2">
        <v>40</v>
      </c>
      <c r="J14" s="2">
        <f t="shared" si="2"/>
        <v>23</v>
      </c>
      <c r="K14" s="5">
        <f t="shared" si="3"/>
        <v>1.6578947368421053</v>
      </c>
    </row>
    <row r="15" spans="1:11">
      <c r="A15" s="3" t="s">
        <v>14</v>
      </c>
      <c r="B15" s="2">
        <v>50</v>
      </c>
      <c r="C15" s="2">
        <f>SUM(61,13,1)</f>
        <v>75</v>
      </c>
      <c r="D15" s="2">
        <f>SUM(54,13,6)</f>
        <v>73</v>
      </c>
      <c r="E15" s="2">
        <f t="shared" si="0"/>
        <v>2</v>
      </c>
      <c r="F15" s="5">
        <f t="shared" si="1"/>
        <v>1.5</v>
      </c>
      <c r="G15" s="2">
        <v>38</v>
      </c>
      <c r="H15" s="2">
        <v>61</v>
      </c>
      <c r="I15" s="2">
        <v>54</v>
      </c>
      <c r="J15" s="2">
        <f t="shared" si="2"/>
        <v>7</v>
      </c>
      <c r="K15" s="5">
        <f t="shared" si="3"/>
        <v>1.6052631578947369</v>
      </c>
    </row>
    <row r="16" spans="1:11">
      <c r="A16" s="3" t="s">
        <v>15</v>
      </c>
      <c r="B16" s="2">
        <v>52</v>
      </c>
      <c r="C16" s="2">
        <f>SUM(58,20,3)</f>
        <v>81</v>
      </c>
      <c r="D16" s="2">
        <f>SUM(57,14,3)</f>
        <v>74</v>
      </c>
      <c r="E16" s="2">
        <f t="shared" si="0"/>
        <v>7</v>
      </c>
      <c r="F16" s="5">
        <f t="shared" si="1"/>
        <v>1.5576923076923077</v>
      </c>
      <c r="G16" s="2">
        <v>38</v>
      </c>
      <c r="H16" s="2">
        <v>58</v>
      </c>
      <c r="I16" s="2">
        <v>57</v>
      </c>
      <c r="J16" s="2">
        <f t="shared" si="2"/>
        <v>1</v>
      </c>
      <c r="K16" s="5">
        <f t="shared" si="3"/>
        <v>1.5263157894736843</v>
      </c>
    </row>
    <row r="17" spans="1:11">
      <c r="A17" s="3" t="s">
        <v>16</v>
      </c>
      <c r="B17" s="2">
        <v>60</v>
      </c>
      <c r="C17" s="2">
        <f>SUM(54,34,10)</f>
        <v>98</v>
      </c>
      <c r="D17" s="2">
        <f>SUM(44,19,9)</f>
        <v>72</v>
      </c>
      <c r="E17" s="2">
        <f t="shared" si="0"/>
        <v>26</v>
      </c>
      <c r="F17" s="5">
        <f t="shared" si="1"/>
        <v>1.6333333333333333</v>
      </c>
      <c r="G17" s="2">
        <v>38</v>
      </c>
      <c r="H17" s="2">
        <v>54</v>
      </c>
      <c r="I17" s="2">
        <v>44</v>
      </c>
      <c r="J17" s="2">
        <f t="shared" si="2"/>
        <v>10</v>
      </c>
      <c r="K17" s="5">
        <f t="shared" si="3"/>
        <v>1.4210526315789473</v>
      </c>
    </row>
    <row r="18" spans="1:11">
      <c r="A18" s="3" t="s">
        <v>17</v>
      </c>
      <c r="B18" s="2">
        <v>48</v>
      </c>
      <c r="C18" s="2">
        <f>SUM(39,5,1)</f>
        <v>45</v>
      </c>
      <c r="D18" s="2">
        <f>SUM(53, 15,3)</f>
        <v>71</v>
      </c>
      <c r="E18" s="2">
        <f t="shared" si="0"/>
        <v>-26</v>
      </c>
      <c r="F18" s="5">
        <f t="shared" si="1"/>
        <v>0.9375</v>
      </c>
      <c r="G18" s="2">
        <v>38</v>
      </c>
      <c r="H18" s="2">
        <v>39</v>
      </c>
      <c r="I18" s="2">
        <v>53</v>
      </c>
      <c r="J18" s="2">
        <f t="shared" si="2"/>
        <v>-14</v>
      </c>
      <c r="K18" s="5">
        <f t="shared" si="3"/>
        <v>1.0263157894736843</v>
      </c>
    </row>
    <row r="19" spans="1:11">
      <c r="A19" s="3" t="s">
        <v>18</v>
      </c>
      <c r="B19" s="2">
        <v>43</v>
      </c>
      <c r="C19" s="2">
        <v>68</v>
      </c>
      <c r="D19" s="2">
        <f>SUM(38, 2)</f>
        <v>40</v>
      </c>
      <c r="E19" s="2">
        <f t="shared" si="0"/>
        <v>28</v>
      </c>
      <c r="F19" s="5">
        <f t="shared" si="1"/>
        <v>1.5813953488372092</v>
      </c>
      <c r="G19" s="2">
        <v>42</v>
      </c>
      <c r="H19" s="2">
        <v>68</v>
      </c>
      <c r="I19" s="2">
        <v>38</v>
      </c>
      <c r="J19" s="2">
        <f t="shared" si="2"/>
        <v>30</v>
      </c>
      <c r="K19" s="5">
        <f t="shared" si="3"/>
        <v>1.6190476190476191</v>
      </c>
    </row>
    <row r="20" spans="1:11">
      <c r="A20" s="3" t="s">
        <v>19</v>
      </c>
      <c r="B20" s="2">
        <v>42</v>
      </c>
      <c r="C20" s="2">
        <f>SUM(60, 3)</f>
        <v>63</v>
      </c>
      <c r="D20" s="2">
        <f>SUM(44, 3)</f>
        <v>47</v>
      </c>
      <c r="E20" s="2">
        <f t="shared" si="0"/>
        <v>16</v>
      </c>
      <c r="F20" s="5">
        <f t="shared" si="1"/>
        <v>1.5</v>
      </c>
      <c r="G20" s="2">
        <v>38</v>
      </c>
      <c r="H20" s="2">
        <v>60</v>
      </c>
      <c r="I20" s="2">
        <v>44</v>
      </c>
      <c r="J20" s="2">
        <f t="shared" si="2"/>
        <v>16</v>
      </c>
      <c r="K20" s="5">
        <f t="shared" si="3"/>
        <v>1.5789473684210527</v>
      </c>
    </row>
    <row r="21" spans="1:11">
      <c r="A21" s="3" t="s">
        <v>20</v>
      </c>
      <c r="B21" s="2">
        <v>58</v>
      </c>
      <c r="C21" s="2">
        <f>SUM(48,27,12)</f>
        <v>87</v>
      </c>
      <c r="D21" s="2">
        <f>SUM(37,14,9)</f>
        <v>60</v>
      </c>
      <c r="E21" s="2">
        <f t="shared" si="0"/>
        <v>27</v>
      </c>
      <c r="F21" s="5">
        <f t="shared" si="1"/>
        <v>1.5</v>
      </c>
      <c r="G21" s="2">
        <v>38</v>
      </c>
      <c r="H21" s="2">
        <v>48</v>
      </c>
      <c r="I21" s="2">
        <v>37</v>
      </c>
      <c r="J21" s="2">
        <f t="shared" si="2"/>
        <v>11</v>
      </c>
      <c r="K21" s="5">
        <f t="shared" si="3"/>
        <v>1.263157894736842</v>
      </c>
    </row>
    <row r="22" spans="1:11">
      <c r="A22" s="3" t="s">
        <v>21</v>
      </c>
      <c r="B22" s="2">
        <v>56</v>
      </c>
      <c r="C22" s="2">
        <f>SUM(H22, 23, 6)</f>
        <v>73</v>
      </c>
      <c r="D22" s="2">
        <f>SUM(I22, 13, 7)</f>
        <v>55</v>
      </c>
      <c r="E22" s="2">
        <f t="shared" si="0"/>
        <v>18</v>
      </c>
      <c r="F22" s="5">
        <f t="shared" si="1"/>
        <v>1.3035714285714286</v>
      </c>
      <c r="G22" s="2">
        <v>38</v>
      </c>
      <c r="H22" s="2">
        <v>44</v>
      </c>
      <c r="I22" s="2">
        <v>35</v>
      </c>
      <c r="J22" s="2">
        <f t="shared" si="2"/>
        <v>9</v>
      </c>
      <c r="K22" s="5">
        <f t="shared" si="3"/>
        <v>1.1578947368421053</v>
      </c>
    </row>
    <row r="23" spans="1:11">
      <c r="A23" s="3" t="s">
        <v>22</v>
      </c>
      <c r="B23" s="2">
        <v>52</v>
      </c>
      <c r="C23" s="2">
        <f>SUM(H23, 1, 10, 6)</f>
        <v>73</v>
      </c>
      <c r="D23" s="2">
        <f>SUM(I23, 3, 11, 5)</f>
        <v>52</v>
      </c>
      <c r="E23" s="2">
        <f t="shared" si="0"/>
        <v>21</v>
      </c>
      <c r="F23" s="5">
        <f t="shared" si="1"/>
        <v>1.4038461538461537</v>
      </c>
      <c r="G23" s="2">
        <v>38</v>
      </c>
      <c r="H23" s="2">
        <v>56</v>
      </c>
      <c r="I23" s="2">
        <v>33</v>
      </c>
      <c r="J23" s="2">
        <f t="shared" si="2"/>
        <v>23</v>
      </c>
      <c r="K23" s="5">
        <f t="shared" si="3"/>
        <v>1.4736842105263157</v>
      </c>
    </row>
    <row r="24" spans="1:11">
      <c r="A24" s="3" t="s">
        <v>23</v>
      </c>
      <c r="B24" s="2">
        <v>50</v>
      </c>
      <c r="C24" s="2">
        <f>SUM(57,11,5)</f>
        <v>73</v>
      </c>
      <c r="D24" s="2">
        <f>SUM(50,10,3)</f>
        <v>63</v>
      </c>
      <c r="E24" s="2">
        <f t="shared" si="0"/>
        <v>10</v>
      </c>
      <c r="F24" s="5">
        <f t="shared" si="1"/>
        <v>1.46</v>
      </c>
      <c r="G24" s="2">
        <v>38</v>
      </c>
      <c r="H24" s="2">
        <v>57</v>
      </c>
      <c r="I24" s="2">
        <v>50</v>
      </c>
      <c r="J24" s="2">
        <f t="shared" si="2"/>
        <v>7</v>
      </c>
      <c r="K24" s="5">
        <f t="shared" si="3"/>
        <v>1.5</v>
      </c>
    </row>
    <row r="25" spans="1:11">
      <c r="A25" s="3" t="s">
        <v>24</v>
      </c>
      <c r="B25" s="2">
        <v>54</v>
      </c>
      <c r="C25" s="2">
        <f>SUM(H25, 20, 14)</f>
        <v>83</v>
      </c>
      <c r="D25" s="2">
        <f>SUM(I25, 13, 8)</f>
        <v>73</v>
      </c>
      <c r="E25" s="2">
        <f t="shared" si="0"/>
        <v>10</v>
      </c>
      <c r="F25" s="5">
        <f t="shared" si="1"/>
        <v>1.537037037037037</v>
      </c>
      <c r="G25" s="2">
        <v>38</v>
      </c>
      <c r="H25" s="2">
        <v>49</v>
      </c>
      <c r="I25" s="2">
        <v>52</v>
      </c>
      <c r="J25" s="2">
        <f t="shared" si="2"/>
        <v>-3</v>
      </c>
      <c r="K25" s="5">
        <f t="shared" si="3"/>
        <v>1.2894736842105263</v>
      </c>
    </row>
    <row r="26" spans="1:11">
      <c r="A26" s="3" t="s">
        <v>25</v>
      </c>
      <c r="B26" s="2">
        <v>43</v>
      </c>
      <c r="C26" s="2">
        <f>SUM(H26,14)</f>
        <v>77</v>
      </c>
      <c r="D26" s="2">
        <f>SUM(I26,5)</f>
        <v>54</v>
      </c>
      <c r="E26" s="2">
        <f t="shared" si="0"/>
        <v>23</v>
      </c>
      <c r="F26" s="5">
        <f t="shared" si="1"/>
        <v>1.7906976744186047</v>
      </c>
      <c r="G26" s="2">
        <v>38</v>
      </c>
      <c r="H26" s="2">
        <v>63</v>
      </c>
      <c r="I26" s="2">
        <v>49</v>
      </c>
      <c r="J26" s="2">
        <f t="shared" si="2"/>
        <v>14</v>
      </c>
      <c r="K26" s="5">
        <f t="shared" si="3"/>
        <v>1.6578947368421053</v>
      </c>
    </row>
    <row r="27" spans="1:11">
      <c r="A27" s="3" t="s">
        <v>26</v>
      </c>
      <c r="B27" s="2">
        <v>58</v>
      </c>
      <c r="C27" s="2">
        <f>SUM(H27, 31, 6)</f>
        <v>97</v>
      </c>
      <c r="D27" s="2">
        <f>SUM(I27,9,2)</f>
        <v>55</v>
      </c>
      <c r="E27" s="2">
        <f t="shared" si="0"/>
        <v>42</v>
      </c>
      <c r="F27" s="5">
        <f t="shared" si="1"/>
        <v>1.6724137931034482</v>
      </c>
      <c r="G27" s="2">
        <v>38</v>
      </c>
      <c r="H27" s="2">
        <v>60</v>
      </c>
      <c r="I27" s="2">
        <v>44</v>
      </c>
      <c r="J27" s="2">
        <f t="shared" si="2"/>
        <v>16</v>
      </c>
      <c r="K27" s="5">
        <f t="shared" si="3"/>
        <v>1.5789473684210527</v>
      </c>
    </row>
    <row r="28" spans="1:11">
      <c r="A28" s="3" t="s">
        <v>27</v>
      </c>
      <c r="B28" s="2">
        <v>54</v>
      </c>
      <c r="C28" s="2">
        <f>SUM(H28,18,16,1)</f>
        <v>98</v>
      </c>
      <c r="D28" s="2">
        <f>SUM(I28,16,3,1)</f>
        <v>57</v>
      </c>
      <c r="E28" s="2">
        <f t="shared" si="0"/>
        <v>41</v>
      </c>
      <c r="F28" s="5">
        <f t="shared" si="1"/>
        <v>1.8148148148148149</v>
      </c>
      <c r="G28" s="2">
        <v>38</v>
      </c>
      <c r="H28" s="2">
        <v>63</v>
      </c>
      <c r="I28" s="2">
        <v>37</v>
      </c>
      <c r="J28" s="2">
        <f t="shared" si="2"/>
        <v>26</v>
      </c>
      <c r="K28" s="5">
        <f t="shared" si="3"/>
        <v>1.6578947368421053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2023-02-07T09:14:03Z</dcterms:created>
  <dcterms:modified xsi:type="dcterms:W3CDTF">2023-02-07T15:51:25Z</dcterms:modified>
</cp:coreProperties>
</file>