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xcel for DA\Excel_Data_Analytics_Course-main\6_Advanced_Data_Analysis\"/>
    </mc:Choice>
  </mc:AlternateContent>
  <xr:revisionPtr revIDLastSave="0" documentId="13_ncr:1_{9F68E24C-FF60-4E38-BBBF-9DBAC51F7083}" xr6:coauthVersionLast="47" xr6:coauthVersionMax="47" xr10:uidLastSave="{00000000-0000-0000-0000-000000000000}"/>
  <bookViews>
    <workbookView xWindow="11424" yWindow="0" windowWidth="11712" windowHeight="12336" activeTab="3" xr2:uid="{6C37AC85-509F-4D10-9DB1-F70D16D6FBAB}"/>
  </bookViews>
  <sheets>
    <sheet name="Sheet1" sheetId="16" r:id="rId1"/>
    <sheet name="Forecast_Original" sheetId="7" r:id="rId2"/>
    <sheet name="Forecast_Final" sheetId="8" state="hidden" r:id="rId3"/>
    <sheet name="What-If_Analysis" sheetId="3" r:id="rId4"/>
    <sheet name="Scenario_Summary" sheetId="12" state="hidden" r:id="rId5"/>
    <sheet name="Answer_Report" sheetId="13" state="hidden" r:id="rId6"/>
    <sheet name="Limits_Report" sheetId="15" state="hidden" r:id="rId7"/>
  </sheets>
  <definedNames>
    <definedName name="base" localSheetId="3">'What-If_Analysis'!$C$3</definedName>
    <definedName name="bonus" localSheetId="3">'What-If_Analysis'!$C$4</definedName>
    <definedName name="raise" localSheetId="3">'What-If_Analysis'!$C$5</definedName>
    <definedName name="solver_adj" localSheetId="3" hidden="1">'What-If_Analysis'!$C$4:$C$5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'What-If_Analysis'!$C$4</definedName>
    <definedName name="solver_lhs2" localSheetId="3" hidden="1">'What-If_Analysis'!$C$5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'What-If_Analysis'!$C$14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0.2</definedName>
    <definedName name="solver_rhs2" localSheetId="3" hidden="1">0.05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6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640000</definedName>
    <definedName name="solver_ver" localSheetId="3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'What-If_Analysis'!#REF!</definedName>
    <definedName name="Year4">'What-If_Analysis'!$C$13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13" i="3" l="1"/>
  <c r="C12" i="3"/>
  <c r="C11" i="3"/>
  <c r="C10" i="3"/>
  <c r="C9" i="3"/>
  <c r="F6" i="3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367" i="16"/>
  <c r="C368" i="16"/>
  <c r="C369" i="16"/>
  <c r="C14" i="3" l="1"/>
  <c r="D367" i="8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D369" i="16"/>
  <c r="E368" i="16"/>
  <c r="E369" i="16"/>
  <c r="D367" i="16"/>
  <c r="E367" i="16"/>
  <c r="D368" i="16"/>
</calcChain>
</file>

<file path=xl/sharedStrings.xml><?xml version="1.0" encoding="utf-8"?>
<sst xmlns="http://schemas.openxmlformats.org/spreadsheetml/2006/main" count="125" uniqueCount="78">
  <si>
    <t>Base Salary</t>
  </si>
  <si>
    <t>Bonus</t>
  </si>
  <si>
    <t>Annual Raise</t>
  </si>
  <si>
    <t>Total</t>
  </si>
  <si>
    <t>Input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</si>
  <si>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</si>
  <si>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</si>
  <si>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</si>
  <si>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</si>
  <si>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</si>
  <si>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</si>
  <si>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</si>
  <si>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</si>
  <si>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</si>
  <si>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</si>
  <si>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</si>
  <si>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</si>
  <si>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</si>
  <si>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</si>
  <si>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</si>
  <si>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</si>
  <si>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</si>
  <si>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</si>
  <si>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</si>
  <si>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</si>
  <si>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</si>
  <si>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</si>
  <si>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</si>
  <si>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</si>
  <si>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</si>
  <si>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</si>
  <si>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</si>
  <si>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</si>
  <si>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</si>
  <si>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</si>
  <si>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</si>
  <si>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</si>
  <si>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</si>
  <si>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</si>
  <si>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</si>
  <si>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</si>
  <si>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</si>
  <si>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</si>
  <si>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</si>
  <si>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</si>
  <si>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</si>
  <si>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</si>
  <si>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</si>
  <si>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</si>
  <si>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</si>
  <si>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</si>
  <si>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</si>
  <si>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</si>
  <si>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</si>
  <si>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</si>
  <si>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</si>
  <si>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</si>
  <si>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</si>
  <si>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</si>
  <si>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</si>
  <si>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</si>
  <si>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</si>
  <si>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</si>
  <si>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</si>
  <si>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</si>
  <si>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</si>
  <si>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</si>
  <si>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</si>
  <si>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</si>
  <si>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</si>
  <si>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</si>
  <si>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</si>
  <si>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</si>
  <si>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</si>
  <si>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</si>
  <si>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</si>
  <si>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</si>
  <si>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Result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</si>
</sst>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8" applyNumberFormat="0" applyAlignment="0" applyProtection="0"/>
  </cellStyleXfs>
  <cellXfs count="66">
    <xf numFmtId="0" fontId="0" fillId="0" borderId="0" xfId="0"/>
    <xf numFmtId="0" fontId="2" fillId="0" borderId="4" xfId="0" applyFont="1" applyBorder="1"/>
    <xf numFmtId="165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7" fontId="0" fillId="0" borderId="4" xfId="0" applyNumberFormat="1" applyBorder="1" applyAlignment="1">
      <alignment horizontal="left"/>
    </xf>
    <xf numFmtId="0" fontId="0" fillId="0" borderId="5" xfId="0" applyBorder="1"/>
    <xf numFmtId="167" fontId="0" fillId="0" borderId="6" xfId="0" applyNumberFormat="1" applyBorder="1" applyAlignment="1">
      <alignment horizontal="left"/>
    </xf>
    <xf numFmtId="0" fontId="0" fillId="0" borderId="7" xfId="0" applyBorder="1"/>
    <xf numFmtId="167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7" fontId="0" fillId="0" borderId="0" xfId="0" applyNumberFormat="1"/>
    <xf numFmtId="2" fontId="0" fillId="0" borderId="0" xfId="0" applyNumberFormat="1"/>
    <xf numFmtId="165" fontId="0" fillId="0" borderId="0" xfId="0" applyNumberFormat="1"/>
    <xf numFmtId="9" fontId="0" fillId="0" borderId="0" xfId="0" applyNumberFormat="1"/>
    <xf numFmtId="166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5" fontId="0" fillId="5" borderId="0" xfId="0" applyNumberFormat="1" applyFill="1"/>
    <xf numFmtId="9" fontId="0" fillId="5" borderId="0" xfId="0" applyNumberFormat="1" applyFill="1"/>
    <xf numFmtId="166" fontId="0" fillId="5" borderId="0" xfId="0" applyNumberFormat="1" applyFill="1"/>
    <xf numFmtId="0" fontId="9" fillId="0" borderId="0" xfId="0" applyFont="1" applyAlignment="1">
      <alignment vertical="top" wrapText="1"/>
    </xf>
    <xf numFmtId="165" fontId="0" fillId="0" borderId="1" xfId="0" applyNumberFormat="1" applyBorder="1"/>
    <xf numFmtId="0" fontId="2" fillId="0" borderId="17" xfId="0" applyFont="1" applyBorder="1" applyAlignment="1">
      <alignment horizontal="left"/>
    </xf>
    <xf numFmtId="165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6" fontId="0" fillId="0" borderId="5" xfId="0" applyNumberFormat="1" applyBorder="1" applyAlignment="1">
      <alignment vertical="center" wrapText="1"/>
    </xf>
    <xf numFmtId="165" fontId="4" fillId="2" borderId="21" xfId="2" applyNumberFormat="1" applyBorder="1"/>
    <xf numFmtId="9" fontId="4" fillId="2" borderId="21" xfId="2" applyNumberFormat="1" applyBorder="1"/>
    <xf numFmtId="166" fontId="4" fillId="2" borderId="22" xfId="2" applyNumberFormat="1" applyBorder="1"/>
    <xf numFmtId="0" fontId="0" fillId="0" borderId="26" xfId="0" applyBorder="1"/>
    <xf numFmtId="0" fontId="7" fillId="0" borderId="25" xfId="0" applyFont="1" applyBorder="1" applyAlignment="1">
      <alignment horizontal="center"/>
    </xf>
    <xf numFmtId="0" fontId="0" fillId="0" borderId="27" xfId="0" applyBorder="1"/>
    <xf numFmtId="165" fontId="0" fillId="0" borderId="26" xfId="0" applyNumberFormat="1" applyBorder="1"/>
    <xf numFmtId="9" fontId="0" fillId="0" borderId="27" xfId="0" applyNumberFormat="1" applyBorder="1"/>
    <xf numFmtId="166" fontId="0" fillId="0" borderId="26" xfId="0" applyNumberFormat="1" applyBorder="1"/>
    <xf numFmtId="165" fontId="0" fillId="0" borderId="27" xfId="0" applyNumberFormat="1" applyBorder="1"/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0" fillId="0" borderId="28" xfId="0" applyBorder="1" applyAlignment="1">
      <alignment vertical="center" wrapText="1"/>
    </xf>
    <xf numFmtId="3" fontId="0" fillId="0" borderId="29" xfId="0" applyNumberFormat="1" applyBorder="1" applyAlignment="1">
      <alignment vertical="center" wrapText="1"/>
    </xf>
    <xf numFmtId="9" fontId="0" fillId="0" borderId="29" xfId="0" applyNumberFormat="1" applyBorder="1" applyAlignment="1">
      <alignment vertical="center" wrapText="1"/>
    </xf>
    <xf numFmtId="166" fontId="0" fillId="0" borderId="30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1" xfId="0" applyFont="1" applyBorder="1"/>
    <xf numFmtId="9" fontId="10" fillId="0" borderId="31" xfId="0" applyNumberFormat="1" applyFont="1" applyBorder="1"/>
    <xf numFmtId="166" fontId="10" fillId="0" borderId="13" xfId="0" applyNumberFormat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7" formatCode="[$-409]d\-mmm;@"/>
    </dxf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752007639204148E-2"/>
          <c:y val="1.947702015971408E-2"/>
          <c:w val="0.93457731302473868"/>
          <c:h val="0.742930976713017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Sheet1!$B$2:$B$369</c:f>
              <c:numCache>
                <c:formatCode>General</c:formatCode>
                <c:ptCount val="368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00-48AC-95A7-E7224475507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Sheet1!$A$2:$A$369</c:f>
              <c:numCache>
                <c:formatCode>[$-409]d\-mmm;@</c:formatCode>
                <c:ptCount val="36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</c:numCache>
            </c:numRef>
          </c:cat>
          <c:val>
            <c:numRef>
              <c:f>Sheet1!$C$2:$C$369</c:f>
              <c:numCache>
                <c:formatCode>General</c:formatCode>
                <c:ptCount val="368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00-48AC-95A7-E7224475507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Sheet1!$A$2:$A$369</c:f>
              <c:numCache>
                <c:formatCode>[$-409]d\-mmm;@</c:formatCode>
                <c:ptCount val="36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</c:numCache>
            </c:numRef>
          </c:cat>
          <c:val>
            <c:numRef>
              <c:f>Sheet1!$D$2:$D$369</c:f>
              <c:numCache>
                <c:formatCode>General</c:formatCode>
                <c:ptCount val="368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00-48AC-95A7-E7224475507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Sheet1!$A$2:$A$369</c:f>
              <c:numCache>
                <c:formatCode>[$-409]d\-mmm;@</c:formatCode>
                <c:ptCount val="368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</c:numCache>
            </c:numRef>
          </c:cat>
          <c:val>
            <c:numRef>
              <c:f>Sheet1!$E$2:$E$369</c:f>
              <c:numCache>
                <c:formatCode>General</c:formatCode>
                <c:ptCount val="368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00-48AC-95A7-E72244755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648687"/>
        <c:axId val="1644650127"/>
      </c:lineChart>
      <c:catAx>
        <c:axId val="1644648687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50127"/>
        <c:crosses val="autoZero"/>
        <c:auto val="1"/>
        <c:lblAlgn val="ctr"/>
        <c:lblOffset val="100"/>
        <c:noMultiLvlLbl val="0"/>
      </c:catAx>
      <c:valAx>
        <c:axId val="16446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64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263843</xdr:colOff>
      <xdr:row>3</xdr:row>
      <xdr:rowOff>28576</xdr:rowOff>
    </xdr:from>
    <xdr:to>
      <xdr:col>21</xdr:col>
      <xdr:colOff>452438</xdr:colOff>
      <xdr:row>23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F9AF05-DFE7-A2C7-8180-4436C9C74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252DBC-1D52-4770-B43E-246475BA7BDF}" name="Table2" displayName="Table2" ref="A1:E369" totalsRowShown="0">
  <autoFilter ref="A1:E369" xr:uid="{28252DBC-1D52-4770-B43E-246475BA7BDF}"/>
  <tableColumns count="5">
    <tableColumn id="1" xr3:uid="{E5D87EBC-4F28-4D60-9772-94573D9BC005}" name="Date" dataDxfId="5"/>
    <tableColumn id="2" xr3:uid="{B4DB7F41-1954-4972-8A82-4EE56C34F3AE}" name="Job Count"/>
    <tableColumn id="3" xr3:uid="{0D368ECE-6ACA-47CC-B053-07AB28FC5843}" name="Forecast(Job Count)"/>
    <tableColumn id="4" xr3:uid="{918A7900-BA11-41CC-A787-B13055789830}" name="Lower Confidence Bound(Job Count)" dataDxfId="4"/>
    <tableColumn id="5" xr3:uid="{79318DDB-E7D3-48E1-9009-3B0B89485A74}" name="Upper Confidence Bound(Job Count)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3FDBE-D818-4D1F-B4C9-ECAEBB370A5E}">
  <dimension ref="A1:E369"/>
  <sheetViews>
    <sheetView zoomScale="64" workbookViewId="0">
      <selection activeCell="N31" sqref="N31"/>
    </sheetView>
  </sheetViews>
  <sheetFormatPr defaultRowHeight="14.4" x14ac:dyDescent="0.3"/>
  <cols>
    <col min="2" max="2" width="10.88671875" customWidth="1"/>
    <col min="3" max="3" width="19.44140625" customWidth="1"/>
    <col min="4" max="4" width="32.44140625" customWidth="1"/>
    <col min="5" max="5" width="32.6640625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>_xlfn.FORECAST.ETS(A367,$B$2:$B$366,$A$2:$A$366,1,1)</f>
        <v>44.490739333500457</v>
      </c>
      <c r="D367" s="17">
        <f>C367-_xlfn.FORECAST.ETS.CONFINT(A367,$B$2:$B$366,$A$2:$A$366,0.95,1,1)</f>
        <v>-2.1006233086081778</v>
      </c>
      <c r="E367" s="17">
        <f>C367+_xlfn.FORECAST.ETS.CONFINT(A367,$B$2:$B$366,$A$2:$A$366,0.95,1,1)</f>
        <v>91.082101975609092</v>
      </c>
    </row>
    <row r="368" spans="1:5" x14ac:dyDescent="0.3">
      <c r="A368" s="16">
        <v>45293</v>
      </c>
      <c r="C368">
        <f>_xlfn.FORECAST.ETS(A368,$B$2:$B$366,$A$2:$A$366,1,1)</f>
        <v>60.561481890528384</v>
      </c>
      <c r="D368" s="17">
        <f>C368-_xlfn.FORECAST.ETS.CONFINT(A368,$B$2:$B$366,$A$2:$A$366,0.95,1,1)</f>
        <v>12.513519363542436</v>
      </c>
      <c r="E368" s="17">
        <f>C368+_xlfn.FORECAST.ETS.CONFINT(A368,$B$2:$B$366,$A$2:$A$366,0.95,1,1)</f>
        <v>108.60944441751434</v>
      </c>
    </row>
    <row r="369" spans="1:5" x14ac:dyDescent="0.3">
      <c r="A369" s="16">
        <v>45294</v>
      </c>
      <c r="C369">
        <f>_xlfn.FORECAST.ETS(A369,$B$2:$B$366,$A$2:$A$366,1,1)</f>
        <v>79.425063879258175</v>
      </c>
      <c r="D369" s="17">
        <f>C369-_xlfn.FORECAST.ETS.CONFINT(A369,$B$2:$B$366,$A$2:$A$366,0.95,1,1)</f>
        <v>29.952297992837352</v>
      </c>
      <c r="E369" s="17">
        <f>C369+_xlfn.FORECAST.ETS.CONFINT(A369,$B$2:$B$366,$A$2:$A$366,0.95,1,1)</f>
        <v>128.89782976567901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sqref="A1:B1048576"/>
    </sheetView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8</v>
      </c>
      <c r="B1" s="15" t="s">
        <v>9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D26" sqref="D26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8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zoomScaleNormal="100" workbookViewId="0">
      <selection activeCell="F13" sqref="F13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64" t="s">
        <v>4</v>
      </c>
      <c r="C2" s="65"/>
      <c r="E2" s="39" t="s">
        <v>29</v>
      </c>
      <c r="F2" s="40" t="s">
        <v>0</v>
      </c>
      <c r="G2" s="40" t="s">
        <v>1</v>
      </c>
      <c r="H2" s="41" t="s">
        <v>2</v>
      </c>
    </row>
    <row r="3" spans="2:8" x14ac:dyDescent="0.3">
      <c r="B3" s="1" t="s">
        <v>0</v>
      </c>
      <c r="C3" s="44">
        <v>100000</v>
      </c>
      <c r="E3" s="42" t="s">
        <v>16</v>
      </c>
      <c r="F3" s="37">
        <v>100000</v>
      </c>
      <c r="G3" s="38">
        <v>0.1</v>
      </c>
      <c r="H3" s="43">
        <v>1.4999999999999999E-2</v>
      </c>
    </row>
    <row r="4" spans="2:8" x14ac:dyDescent="0.3">
      <c r="B4" s="1" t="s">
        <v>1</v>
      </c>
      <c r="C4" s="45">
        <v>0.17283479610661426</v>
      </c>
      <c r="E4" s="42" t="s">
        <v>18</v>
      </c>
      <c r="F4" s="37">
        <v>80000</v>
      </c>
      <c r="G4" s="38">
        <v>0.15</v>
      </c>
      <c r="H4" s="43">
        <v>1.2E-2</v>
      </c>
    </row>
    <row r="5" spans="2:8" ht="15" thickBot="1" x14ac:dyDescent="0.35">
      <c r="B5" s="3" t="s">
        <v>2</v>
      </c>
      <c r="C5" s="46">
        <v>4.3731865887940702E-2</v>
      </c>
      <c r="E5" s="56" t="s">
        <v>20</v>
      </c>
      <c r="F5" s="57">
        <v>120000</v>
      </c>
      <c r="G5" s="58">
        <v>0.05</v>
      </c>
      <c r="H5" s="59">
        <v>8.0000000000000002E-3</v>
      </c>
    </row>
    <row r="6" spans="2:8" ht="29.4" thickBot="1" x14ac:dyDescent="0.35">
      <c r="E6" s="60" t="s">
        <v>76</v>
      </c>
      <c r="F6" s="61" t="e">
        <f>NA()</f>
        <v>#N/A</v>
      </c>
      <c r="G6" s="62">
        <v>0.25</v>
      </c>
      <c r="H6" s="63">
        <v>0.04</v>
      </c>
    </row>
    <row r="7" spans="2:8" x14ac:dyDescent="0.3">
      <c r="B7" s="64" t="s">
        <v>77</v>
      </c>
      <c r="C7" s="65"/>
    </row>
    <row r="8" spans="2:8" x14ac:dyDescent="0.3">
      <c r="B8" s="5" t="s">
        <v>5</v>
      </c>
      <c r="C8" s="6" t="s">
        <v>6</v>
      </c>
    </row>
    <row r="9" spans="2:8" x14ac:dyDescent="0.3">
      <c r="B9" s="4">
        <v>0</v>
      </c>
      <c r="C9" s="2">
        <f>(base*(1+raise)^B9*(1+bonus))</f>
        <v>117283.47961066144</v>
      </c>
    </row>
    <row r="10" spans="2:8" x14ac:dyDescent="0.3">
      <c r="B10" s="4">
        <v>1</v>
      </c>
      <c r="C10" s="2">
        <f>(base*(1+raise)^B10*(1+bonus))</f>
        <v>122412.5050118659</v>
      </c>
    </row>
    <row r="11" spans="2:8" x14ac:dyDescent="0.3">
      <c r="B11" s="4">
        <v>2</v>
      </c>
      <c r="C11" s="2">
        <f>(base*(1+raise)^B11*(1+bonus))</f>
        <v>127765.83226405167</v>
      </c>
    </row>
    <row r="12" spans="2:8" x14ac:dyDescent="0.3">
      <c r="B12" s="4">
        <v>3</v>
      </c>
      <c r="C12" s="2">
        <f>(base*(1+raise)^B12*(1+bonus))</f>
        <v>133353.27050568431</v>
      </c>
    </row>
    <row r="13" spans="2:8" ht="15" thickBot="1" x14ac:dyDescent="0.35">
      <c r="B13" s="36">
        <v>4</v>
      </c>
      <c r="C13" s="2">
        <f>(base*(1+raise)^B13*(1+bonus))</f>
        <v>139185.05784715715</v>
      </c>
    </row>
    <row r="14" spans="2:8" ht="15.6" thickTop="1" thickBot="1" x14ac:dyDescent="0.35">
      <c r="B14" s="34" t="s">
        <v>3</v>
      </c>
      <c r="C14" s="35">
        <f>SUM(C9:C13)</f>
        <v>640000.14523942047</v>
      </c>
    </row>
  </sheetData>
  <scenarios current="0" show="0" sqref="C9:C13">
    <scenario name="Job 1" locked="1" count="3" user="K A N E S H K" comment="Created by K A N E S H K on 15-09-2025_x000a_Modified by K A N E S H K on 15-09-2025">
      <inputCells r="C3" val="100000" numFmtId="165"/>
      <inputCells r="C4" val="0.1" numFmtId="9"/>
      <inputCells r="C5" val="0.015" numFmtId="166"/>
    </scenario>
    <scenario name="Job 2" locked="1" count="3" user="K A N E S H K" comment="Created by K A N E S H K on 15-09-2025_x000a_Modified by K A N E S H K on 15-09-2025">
      <inputCells r="C3" val="80000" numFmtId="165"/>
      <inputCells r="C4" val="0.15" numFmtId="9"/>
      <inputCells r="C5" val="0.012" numFmtId="166"/>
    </scenario>
    <scenario name="Job 3 " locked="1" count="3" user="K A N E S H K" comment="Created by K A N E S H K on 15-09-2025_x000a_Modified by K A N E S H K on 15-09-2025">
      <inputCells r="C3" val="120000" numFmtId="165"/>
      <inputCells r="C4" val="0.5" numFmtId="9"/>
      <inputCells r="C5" val="0.08" numFmtId="166"/>
    </scenario>
  </scenarios>
  <mergeCells count="2">
    <mergeCell ref="B2:C2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D26" sqref="D26"/>
    </sheetView>
  </sheetViews>
  <sheetFormatPr defaultRowHeight="14.4" outlineLevelRow="1" outlineLevelCol="1" x14ac:dyDescent="0.3"/>
  <cols>
    <col min="3" max="3" width="9.6640625" bestFit="1" customWidth="1"/>
    <col min="4" max="7" width="11.5546875" bestFit="1" customWidth="1" outlineLevel="1"/>
  </cols>
  <sheetData>
    <row r="1" spans="2:7" ht="15" thickBot="1" x14ac:dyDescent="0.35"/>
    <row r="2" spans="2:7" ht="15.6" x14ac:dyDescent="0.3">
      <c r="B2" s="22" t="s">
        <v>21</v>
      </c>
      <c r="C2" s="22"/>
      <c r="D2" s="27"/>
      <c r="E2" s="27"/>
      <c r="F2" s="27"/>
      <c r="G2" s="27"/>
    </row>
    <row r="3" spans="2:7" ht="15.6" collapsed="1" x14ac:dyDescent="0.3">
      <c r="B3" s="21"/>
      <c r="C3" s="21"/>
      <c r="D3" s="28" t="s">
        <v>23</v>
      </c>
      <c r="E3" s="28" t="s">
        <v>16</v>
      </c>
      <c r="F3" s="28" t="s">
        <v>18</v>
      </c>
      <c r="G3" s="28" t="s">
        <v>20</v>
      </c>
    </row>
    <row r="4" spans="2:7" ht="64.8" hidden="1" outlineLevel="1" x14ac:dyDescent="0.3">
      <c r="B4" s="24"/>
      <c r="C4" s="24"/>
      <c r="E4" s="32" t="s">
        <v>17</v>
      </c>
      <c r="F4" s="32" t="s">
        <v>19</v>
      </c>
      <c r="G4" s="32" t="s">
        <v>17</v>
      </c>
    </row>
    <row r="5" spans="2:7" x14ac:dyDescent="0.3">
      <c r="B5" s="25" t="s">
        <v>22</v>
      </c>
      <c r="C5" s="25"/>
      <c r="D5" s="23"/>
      <c r="E5" s="23"/>
      <c r="F5" s="23"/>
      <c r="G5" s="23"/>
    </row>
    <row r="6" spans="2:7" outlineLevel="1" x14ac:dyDescent="0.3">
      <c r="B6" s="24"/>
      <c r="C6" s="24" t="s">
        <v>13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">
      <c r="B7" s="24"/>
      <c r="C7" s="24" t="s">
        <v>14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">
      <c r="B8" s="24"/>
      <c r="C8" s="24" t="s">
        <v>15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">
      <c r="B9" s="25" t="s">
        <v>24</v>
      </c>
      <c r="C9" s="25"/>
      <c r="D9" s="23"/>
      <c r="E9" s="23"/>
      <c r="F9" s="23"/>
      <c r="G9" s="23"/>
    </row>
    <row r="10" spans="2:7" outlineLevel="1" x14ac:dyDescent="0.3">
      <c r="B10" s="24"/>
      <c r="C10" s="24" t="s">
        <v>30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">
      <c r="B11" s="24"/>
      <c r="C11" s="24" t="s">
        <v>35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">
      <c r="B12" s="24"/>
      <c r="C12" s="24" t="s">
        <v>31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">
      <c r="B13" s="24"/>
      <c r="C13" s="24" t="s">
        <v>32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">
      <c r="B14" s="24"/>
      <c r="C14" s="24" t="s">
        <v>33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35">
      <c r="B15" s="26"/>
      <c r="C15" s="26" t="s">
        <v>34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">
      <c r="B16" t="s">
        <v>25</v>
      </c>
    </row>
    <row r="17" spans="2:2" x14ac:dyDescent="0.3">
      <c r="B17" t="s">
        <v>26</v>
      </c>
    </row>
    <row r="18" spans="2:2" x14ac:dyDescent="0.3">
      <c r="B18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D26" sqref="D26"/>
    </sheetView>
  </sheetViews>
  <sheetFormatPr defaultRowHeight="14.4" outlineLevelRow="1" x14ac:dyDescent="0.3"/>
  <cols>
    <col min="1" max="1" width="2.109375" customWidth="1"/>
    <col min="2" max="2" width="5.88671875" bestFit="1" customWidth="1"/>
    <col min="3" max="3" width="9.21875" bestFit="1" customWidth="1"/>
    <col min="4" max="4" width="11.77734375" bestFit="1" customWidth="1"/>
    <col min="5" max="5" width="13" bestFit="1" customWidth="1"/>
    <col min="6" max="6" width="9.6640625" bestFit="1" customWidth="1"/>
    <col min="7" max="7" width="11.6640625" bestFit="1" customWidth="1"/>
  </cols>
  <sheetData>
    <row r="1" spans="1:5" x14ac:dyDescent="0.3">
      <c r="A1" s="7" t="s">
        <v>36</v>
      </c>
    </row>
    <row r="2" spans="1:5" x14ac:dyDescent="0.3">
      <c r="A2" s="7" t="s">
        <v>37</v>
      </c>
    </row>
    <row r="3" spans="1:5" x14ac:dyDescent="0.3">
      <c r="A3" s="7" t="s">
        <v>38</v>
      </c>
    </row>
    <row r="4" spans="1:5" x14ac:dyDescent="0.3">
      <c r="A4" s="7" t="s">
        <v>39</v>
      </c>
    </row>
    <row r="5" spans="1:5" x14ac:dyDescent="0.3">
      <c r="A5" s="7" t="s">
        <v>40</v>
      </c>
    </row>
    <row r="6" spans="1:5" hidden="1" outlineLevel="1" x14ac:dyDescent="0.3">
      <c r="A6" s="7"/>
      <c r="B6" t="s">
        <v>41</v>
      </c>
    </row>
    <row r="7" spans="1:5" hidden="1" outlineLevel="1" x14ac:dyDescent="0.3">
      <c r="A7" s="7"/>
      <c r="B7" t="s">
        <v>42</v>
      </c>
    </row>
    <row r="8" spans="1:5" hidden="1" outlineLevel="1" x14ac:dyDescent="0.3">
      <c r="A8" s="7"/>
      <c r="B8" t="s">
        <v>43</v>
      </c>
    </row>
    <row r="9" spans="1:5" collapsed="1" x14ac:dyDescent="0.3">
      <c r="A9" s="7" t="s">
        <v>44</v>
      </c>
    </row>
    <row r="10" spans="1:5" hidden="1" outlineLevel="1" x14ac:dyDescent="0.3">
      <c r="B10" t="s">
        <v>45</v>
      </c>
    </row>
    <row r="11" spans="1:5" hidden="1" outlineLevel="1" x14ac:dyDescent="0.3">
      <c r="B11" t="s">
        <v>46</v>
      </c>
    </row>
    <row r="12" spans="1:5" hidden="1" outlineLevel="1" x14ac:dyDescent="0.3">
      <c r="B12" t="s">
        <v>47</v>
      </c>
    </row>
    <row r="13" spans="1:5" collapsed="1" x14ac:dyDescent="0.3"/>
    <row r="14" spans="1:5" ht="15" thickBot="1" x14ac:dyDescent="0.35">
      <c r="A14" t="s">
        <v>48</v>
      </c>
    </row>
    <row r="15" spans="1:5" ht="15" thickBot="1" x14ac:dyDescent="0.35">
      <c r="B15" s="48" t="s">
        <v>49</v>
      </c>
      <c r="C15" s="48" t="s">
        <v>50</v>
      </c>
      <c r="D15" s="48" t="s">
        <v>51</v>
      </c>
      <c r="E15" s="48" t="s">
        <v>52</v>
      </c>
    </row>
    <row r="16" spans="1:5" ht="15" thickBot="1" x14ac:dyDescent="0.35">
      <c r="B16" s="47" t="s">
        <v>28</v>
      </c>
      <c r="C16" s="47" t="s">
        <v>34</v>
      </c>
      <c r="D16" s="50">
        <v>640000.63710000005</v>
      </c>
      <c r="E16" s="50">
        <v>640000.63710000005</v>
      </c>
    </row>
    <row r="19" spans="1:7" ht="15" thickBot="1" x14ac:dyDescent="0.35">
      <c r="A19" t="s">
        <v>53</v>
      </c>
    </row>
    <row r="20" spans="1:7" ht="15" thickBot="1" x14ac:dyDescent="0.35">
      <c r="B20" s="48" t="s">
        <v>49</v>
      </c>
      <c r="C20" s="48" t="s">
        <v>50</v>
      </c>
      <c r="D20" s="48" t="s">
        <v>51</v>
      </c>
      <c r="E20" s="48" t="s">
        <v>52</v>
      </c>
      <c r="F20" s="48" t="s">
        <v>54</v>
      </c>
    </row>
    <row r="21" spans="1:7" x14ac:dyDescent="0.3">
      <c r="B21" s="49" t="s">
        <v>59</v>
      </c>
      <c r="C21" s="49" t="s">
        <v>14</v>
      </c>
      <c r="D21" s="51">
        <v>0.20547045696368638</v>
      </c>
      <c r="E21" s="51">
        <v>0.20547045696368638</v>
      </c>
      <c r="F21" s="49" t="s">
        <v>60</v>
      </c>
    </row>
    <row r="22" spans="1:7" ht="15" thickBot="1" x14ac:dyDescent="0.35">
      <c r="B22" s="47" t="s">
        <v>61</v>
      </c>
      <c r="C22" s="47" t="s">
        <v>15</v>
      </c>
      <c r="D22" s="52">
        <v>0.03</v>
      </c>
      <c r="E22" s="52">
        <v>0.03</v>
      </c>
      <c r="F22" s="47" t="s">
        <v>60</v>
      </c>
    </row>
    <row r="25" spans="1:7" ht="15" thickBot="1" x14ac:dyDescent="0.35">
      <c r="A25" t="s">
        <v>55</v>
      </c>
    </row>
    <row r="26" spans="1:7" ht="15" thickBot="1" x14ac:dyDescent="0.35">
      <c r="B26" s="48" t="s">
        <v>49</v>
      </c>
      <c r="C26" s="48" t="s">
        <v>50</v>
      </c>
      <c r="D26" s="48" t="s">
        <v>56</v>
      </c>
      <c r="E26" s="48" t="s">
        <v>57</v>
      </c>
      <c r="F26" s="48" t="s">
        <v>58</v>
      </c>
      <c r="G26" s="48" t="s">
        <v>7</v>
      </c>
    </row>
    <row r="27" spans="1:7" x14ac:dyDescent="0.3">
      <c r="B27" s="49" t="s">
        <v>28</v>
      </c>
      <c r="C27" s="49" t="s">
        <v>34</v>
      </c>
      <c r="D27" s="53">
        <v>640000.64</v>
      </c>
      <c r="E27" s="49" t="s">
        <v>62</v>
      </c>
      <c r="F27" s="49" t="s">
        <v>63</v>
      </c>
      <c r="G27" s="49">
        <v>0</v>
      </c>
    </row>
    <row r="28" spans="1:7" x14ac:dyDescent="0.3">
      <c r="B28" s="49" t="s">
        <v>59</v>
      </c>
      <c r="C28" s="49" t="s">
        <v>14</v>
      </c>
      <c r="D28" s="51">
        <v>0.20547045696368638</v>
      </c>
      <c r="E28" s="49" t="s">
        <v>64</v>
      </c>
      <c r="F28" s="49" t="s">
        <v>65</v>
      </c>
      <c r="G28" s="49">
        <v>4.4529543036313624E-2</v>
      </c>
    </row>
    <row r="29" spans="1:7" ht="15" thickBot="1" x14ac:dyDescent="0.35">
      <c r="B29" s="47" t="s">
        <v>61</v>
      </c>
      <c r="C29" s="47" t="s">
        <v>15</v>
      </c>
      <c r="D29" s="52">
        <v>0.03</v>
      </c>
      <c r="E29" s="47" t="s">
        <v>66</v>
      </c>
      <c r="F29" s="47" t="s">
        <v>65</v>
      </c>
      <c r="G29" s="47">
        <v>5.0000000000000044E-3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D26" sqref="D26"/>
    </sheetView>
  </sheetViews>
  <sheetFormatPr defaultRowHeight="14.4" x14ac:dyDescent="0.3"/>
  <cols>
    <col min="1" max="1" width="2.109375" customWidth="1"/>
    <col min="2" max="2" width="5.88671875" bestFit="1" customWidth="1"/>
    <col min="3" max="3" width="9.21875" bestFit="1" customWidth="1"/>
    <col min="4" max="4" width="9.33203125" bestFit="1" customWidth="1"/>
    <col min="5" max="5" width="2.109375" customWidth="1"/>
    <col min="6" max="6" width="5.5546875" bestFit="1" customWidth="1"/>
    <col min="7" max="7" width="11.6640625" bestFit="1" customWidth="1"/>
    <col min="8" max="8" width="2.109375" customWidth="1"/>
    <col min="9" max="9" width="5.6640625" bestFit="1" customWidth="1"/>
    <col min="10" max="10" width="11.6640625" bestFit="1" customWidth="1"/>
  </cols>
  <sheetData>
    <row r="1" spans="1:10" x14ac:dyDescent="0.3">
      <c r="A1" s="7" t="s">
        <v>69</v>
      </c>
    </row>
    <row r="2" spans="1:10" x14ac:dyDescent="0.3">
      <c r="A2" s="7" t="s">
        <v>37</v>
      </c>
    </row>
    <row r="3" spans="1:10" x14ac:dyDescent="0.3">
      <c r="A3" s="7" t="s">
        <v>67</v>
      </c>
    </row>
    <row r="5" spans="1:10" ht="15" thickBot="1" x14ac:dyDescent="0.35"/>
    <row r="6" spans="1:10" x14ac:dyDescent="0.3">
      <c r="B6" s="54"/>
      <c r="C6" s="54" t="s">
        <v>70</v>
      </c>
      <c r="D6" s="54"/>
    </row>
    <row r="7" spans="1:10" ht="15" thickBot="1" x14ac:dyDescent="0.35">
      <c r="B7" s="55" t="s">
        <v>49</v>
      </c>
      <c r="C7" s="55" t="s">
        <v>50</v>
      </c>
      <c r="D7" s="55" t="s">
        <v>68</v>
      </c>
    </row>
    <row r="8" spans="1:10" ht="15" thickBot="1" x14ac:dyDescent="0.35">
      <c r="B8" s="47" t="s">
        <v>28</v>
      </c>
      <c r="C8" s="47" t="s">
        <v>34</v>
      </c>
      <c r="D8" s="50">
        <v>640000.63710000005</v>
      </c>
    </row>
    <row r="10" spans="1:10" ht="15" thickBot="1" x14ac:dyDescent="0.35"/>
    <row r="11" spans="1:10" x14ac:dyDescent="0.3">
      <c r="B11" s="54"/>
      <c r="C11" s="54" t="s">
        <v>71</v>
      </c>
      <c r="D11" s="54"/>
      <c r="F11" s="54" t="s">
        <v>72</v>
      </c>
      <c r="G11" s="54" t="s">
        <v>70</v>
      </c>
      <c r="I11" s="54" t="s">
        <v>75</v>
      </c>
      <c r="J11" s="54" t="s">
        <v>70</v>
      </c>
    </row>
    <row r="12" spans="1:10" ht="15" thickBot="1" x14ac:dyDescent="0.35">
      <c r="B12" s="55" t="s">
        <v>49</v>
      </c>
      <c r="C12" s="55" t="s">
        <v>50</v>
      </c>
      <c r="D12" s="55" t="s">
        <v>68</v>
      </c>
      <c r="F12" s="55" t="s">
        <v>73</v>
      </c>
      <c r="G12" s="55" t="s">
        <v>74</v>
      </c>
      <c r="I12" s="55" t="s">
        <v>73</v>
      </c>
      <c r="J12" s="55" t="s">
        <v>74</v>
      </c>
    </row>
    <row r="13" spans="1:10" x14ac:dyDescent="0.3">
      <c r="B13" s="49" t="s">
        <v>59</v>
      </c>
      <c r="C13" s="49" t="s">
        <v>14</v>
      </c>
      <c r="D13" s="51">
        <v>0.20547045696368638</v>
      </c>
      <c r="F13" s="51">
        <v>0</v>
      </c>
      <c r="G13" s="51">
        <v>530913.57999999996</v>
      </c>
      <c r="I13" s="51">
        <v>0.25</v>
      </c>
      <c r="J13" s="51">
        <v>663641.98</v>
      </c>
    </row>
    <row r="14" spans="1:10" ht="15" thickBot="1" x14ac:dyDescent="0.35">
      <c r="B14" s="47" t="s">
        <v>61</v>
      </c>
      <c r="C14" s="47" t="s">
        <v>15</v>
      </c>
      <c r="D14" s="52">
        <v>0.03</v>
      </c>
      <c r="F14" s="52">
        <v>0</v>
      </c>
      <c r="G14" s="52">
        <v>602735.23</v>
      </c>
      <c r="I14" s="52">
        <v>0.04</v>
      </c>
      <c r="J14" s="52">
        <v>646429.42000000004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Sheet1</vt:lpstr>
      <vt:lpstr>Forecast_Original</vt:lpstr>
      <vt:lpstr>Forecast_Final</vt:lpstr>
      <vt:lpstr>What-If_Analysis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KANESHK P M</cp:lastModifiedBy>
  <dcterms:created xsi:type="dcterms:W3CDTF">2024-08-08T18:34:47Z</dcterms:created>
  <dcterms:modified xsi:type="dcterms:W3CDTF">2025-09-16T06:14:45Z</dcterms:modified>
</cp:coreProperties>
</file>