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is\OneDrive\Desktop\PORTFOLIO\"/>
    </mc:Choice>
  </mc:AlternateContent>
  <xr:revisionPtr revIDLastSave="0" documentId="13_ncr:1_{FD809874-E20A-4CAE-91A0-0B7B192A73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ortfolio" sheetId="1" r:id="rId1"/>
    <sheet name="Reason for Investment" sheetId="2" r:id="rId2"/>
    <sheet name="ID No.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Q19" i="1"/>
  <c r="O19" i="1"/>
  <c r="S12" i="1"/>
  <c r="S6" i="1"/>
  <c r="S7" i="1"/>
  <c r="S8" i="1"/>
  <c r="S10" i="1"/>
  <c r="S11" i="1"/>
  <c r="S5" i="1"/>
  <c r="Q13" i="1"/>
  <c r="R13" i="1" s="1"/>
  <c r="Q9" i="1"/>
  <c r="Q6" i="1"/>
  <c r="Q7" i="1"/>
  <c r="Q8" i="1"/>
  <c r="Q10" i="1"/>
  <c r="Q11" i="1"/>
  <c r="Q12" i="1"/>
  <c r="Q5" i="1"/>
  <c r="N6" i="1"/>
  <c r="N7" i="1"/>
  <c r="N8" i="1"/>
  <c r="N10" i="1"/>
  <c r="N11" i="1"/>
  <c r="N5" i="1"/>
  <c r="M19" i="1"/>
  <c r="O6" i="1"/>
  <c r="O7" i="1"/>
  <c r="O8" i="1"/>
  <c r="O9" i="1"/>
  <c r="O10" i="1"/>
  <c r="O11" i="1"/>
  <c r="O13" i="1"/>
  <c r="O5" i="1"/>
  <c r="L13" i="1"/>
  <c r="Q14" i="1" l="1"/>
  <c r="L9" i="1"/>
  <c r="N12" i="1"/>
  <c r="N14" i="1" s="1"/>
  <c r="L6" i="1"/>
  <c r="L7" i="1"/>
  <c r="L8" i="1"/>
  <c r="L10" i="1"/>
  <c r="L11" i="1"/>
  <c r="L5" i="1"/>
  <c r="R12" i="1" l="1"/>
  <c r="L14" i="1"/>
  <c r="J11" i="1"/>
  <c r="J10" i="1"/>
  <c r="J9" i="1"/>
  <c r="M9" i="1" s="1"/>
  <c r="J8" i="1"/>
  <c r="J7" i="1"/>
  <c r="J6" i="1"/>
  <c r="J5" i="1"/>
  <c r="M7" i="1" l="1"/>
  <c r="R7" i="1"/>
  <c r="M6" i="1"/>
  <c r="R6" i="1"/>
  <c r="M10" i="1"/>
  <c r="R10" i="1"/>
  <c r="M5" i="1"/>
  <c r="R5" i="1"/>
  <c r="M8" i="1"/>
  <c r="R8" i="1"/>
  <c r="M11" i="1"/>
  <c r="R11" i="1"/>
  <c r="J14" i="1"/>
  <c r="R14" i="1" s="1"/>
  <c r="S14" i="1" s="1"/>
  <c r="M14" i="1" l="1"/>
  <c r="O14" i="1"/>
</calcChain>
</file>

<file path=xl/sharedStrings.xml><?xml version="1.0" encoding="utf-8"?>
<sst xmlns="http://schemas.openxmlformats.org/spreadsheetml/2006/main" count="148" uniqueCount="98">
  <si>
    <t>Symbol</t>
  </si>
  <si>
    <t>No of Shares</t>
  </si>
  <si>
    <t>Sector</t>
  </si>
  <si>
    <t>Market</t>
  </si>
  <si>
    <t>Company Name</t>
  </si>
  <si>
    <t>Trading</t>
  </si>
  <si>
    <t>Reason for Investment</t>
  </si>
  <si>
    <t>Air Canada</t>
  </si>
  <si>
    <t>INVESTMENT PORTFOLIO</t>
  </si>
  <si>
    <t>EQUITIES</t>
  </si>
  <si>
    <t>Fortis Inc</t>
  </si>
  <si>
    <t>Toronto Dominion Bank</t>
  </si>
  <si>
    <t>TSX</t>
  </si>
  <si>
    <t>CAD</t>
  </si>
  <si>
    <t>AC</t>
  </si>
  <si>
    <t>Dollarama Inc</t>
  </si>
  <si>
    <t>DOL</t>
  </si>
  <si>
    <t>FTS</t>
  </si>
  <si>
    <t>Allied Properties Real Estate Investment Trust</t>
  </si>
  <si>
    <t>AP.UN</t>
  </si>
  <si>
    <t>Enbridge Inc</t>
  </si>
  <si>
    <t>ENB</t>
  </si>
  <si>
    <t>TD</t>
  </si>
  <si>
    <t>CGX</t>
  </si>
  <si>
    <t>Cineplex Inc</t>
  </si>
  <si>
    <t>Airline</t>
  </si>
  <si>
    <t>Banking</t>
  </si>
  <si>
    <t>Entertainment</t>
  </si>
  <si>
    <t>Oil &amp; Gas Midstream</t>
  </si>
  <si>
    <t>Electronic Utilities</t>
  </si>
  <si>
    <t>Retail Chain</t>
  </si>
  <si>
    <t>Real Estate</t>
  </si>
  <si>
    <t>BMO Corporate Bond Index ETF CAD</t>
  </si>
  <si>
    <t>ZCB.TO</t>
  </si>
  <si>
    <t>BONDS</t>
  </si>
  <si>
    <t>Bond Name</t>
  </si>
  <si>
    <t>Yield</t>
  </si>
  <si>
    <t>Coupon Interest</t>
  </si>
  <si>
    <t>% Change</t>
  </si>
  <si>
    <t>Purchase Date</t>
  </si>
  <si>
    <t>Investment Value</t>
  </si>
  <si>
    <t>Cash Reserves</t>
  </si>
  <si>
    <t>Annual Dividend</t>
  </si>
  <si>
    <t>-</t>
  </si>
  <si>
    <t>Bid Price</t>
  </si>
  <si>
    <t>25th September, 2021</t>
  </si>
  <si>
    <t>No of years</t>
  </si>
  <si>
    <t>Type</t>
  </si>
  <si>
    <t>Fixed Income Security</t>
  </si>
  <si>
    <t>Price per Share as of 28th September,2021</t>
  </si>
  <si>
    <t>a)Dollarama is an intriguing investment option. The company has a growing network of stores across Canada and it is the largest retail store all over canada.</t>
  </si>
  <si>
    <t>b) It is considered as one of the staple stock in consumer defensive and dividend portfolios.</t>
  </si>
  <si>
    <t>b)  Also, Air Canada has pulled back to the trendline which acts as a support which indicates that the expansion phase is about to start.</t>
  </si>
  <si>
    <t>a)  Due to the pandemic, travel industry was in recession and now economy is getting better. So, I think it is a great opportunity for them to recover their past loss which will gave rise to increase in their stock price.</t>
  </si>
  <si>
    <t>Investment Name</t>
  </si>
  <si>
    <t xml:space="preserve">a) Situation was in trough due to pandemic but now everything is back to its place. </t>
  </si>
  <si>
    <t>b) Entertainment Industry certainly has significant recovery potential and is a lower-risk investment</t>
  </si>
  <si>
    <t>a) The outlook for this stock is great. It has many positive attributes:Strong management, great business model and a niche business model.</t>
  </si>
  <si>
    <t>b) Companies like this will own the real estate and they own office properties especially around the Greater Toronto area.</t>
  </si>
  <si>
    <t>a) Shares of the oil and natural gas transportation and power transmission company had gained 1.25% in the past month.</t>
  </si>
  <si>
    <t>b) Market Cap of this stock is higher than CNRL. So. According to me this stock will provide better gain than CNRL</t>
  </si>
  <si>
    <t>b) It is a good long term investment.</t>
  </si>
  <si>
    <t>a) Electric Utilities plays an active role in this modern era. Chances of dividend increment is high in regular intervals.</t>
  </si>
  <si>
    <t>a) The financial health and growth prospects of TD, demonstrate its potential to outperform the market.</t>
  </si>
  <si>
    <t>b) With the economic outlook improving and credit demand increasing, shares of the TD Bank could generate solid growth and income for its investors.</t>
  </si>
  <si>
    <t>a) Fixed Income are considered as one of the safest investment as there is fixed rate of Interest and that too on regular intervals.</t>
  </si>
  <si>
    <t>b) As a low and medium risk investor, it is beneficial to have a minimum of 20-25% in Fixed Income Securities.</t>
  </si>
  <si>
    <t>Price Per Share as of 20th October,2021</t>
  </si>
  <si>
    <t>Total Value as of 28th September,2021</t>
  </si>
  <si>
    <t>Total Value as of 20th October, 2021</t>
  </si>
  <si>
    <t>Status</t>
  </si>
  <si>
    <t>Thomson Reuters Corp</t>
  </si>
  <si>
    <t>TRI</t>
  </si>
  <si>
    <t>Media Sector</t>
  </si>
  <si>
    <t>Profit/ Loss as of 20th October,2021</t>
  </si>
  <si>
    <t xml:space="preserve">Bid Price on 22nd October, 2021 </t>
  </si>
  <si>
    <t>a) According to financial analysis the fundamental growth, profitability and solvency of this stock is excellent.</t>
  </si>
  <si>
    <t>b) The financial policies of their business is balanced and  regular returning to shareholders was observed.</t>
  </si>
  <si>
    <r>
      <rPr>
        <b/>
        <u/>
        <sz val="15"/>
        <color theme="1"/>
        <rFont val="Calibri"/>
        <family val="2"/>
        <scheme val="minor"/>
      </rPr>
      <t>Note:-</t>
    </r>
    <r>
      <rPr>
        <b/>
        <sz val="15"/>
        <color theme="1"/>
        <rFont val="Calibri"/>
        <family val="2"/>
        <scheme val="minor"/>
      </rPr>
      <t xml:space="preserve"> a)Sold Fortis Inc as it has a median target of $46.94 and Also, It has a downwards slope from past few days. </t>
    </r>
  </si>
  <si>
    <t>b) Purchased Thomas Reuters Corp- According to financial analysis the fundamental growth, profitability and solvency of this stock is excellent.</t>
  </si>
  <si>
    <t xml:space="preserve">c) Sold Fortis Inc as it has a median target of $46.94 and Also, It has a downwards slope from past few days. </t>
  </si>
  <si>
    <t>Portfolio Value as of 20th October,2021</t>
  </si>
  <si>
    <t>Price Per Share as of 19th November,2021</t>
  </si>
  <si>
    <t>Bid Price on 19th November,2021</t>
  </si>
  <si>
    <t>Profit/Loss as of 19th November,2021</t>
  </si>
  <si>
    <t>Total Value as of 19th November,2021</t>
  </si>
  <si>
    <t>Profit/Loss as on 19th November,2021</t>
  </si>
  <si>
    <t xml:space="preserve">Current Value </t>
  </si>
  <si>
    <t>Amount of Loss</t>
  </si>
  <si>
    <t>Benchmark</t>
  </si>
  <si>
    <t>Index Value as of 28th September,2021</t>
  </si>
  <si>
    <t>Index Value as of 19th November, 2021</t>
  </si>
  <si>
    <t>Index Return</t>
  </si>
  <si>
    <t>Portfolio Return</t>
  </si>
  <si>
    <t>TSX Index</t>
  </si>
  <si>
    <t>Purchased on 20th October &amp; Sold on 19th November</t>
  </si>
  <si>
    <t>Sold on 19th November,2021</t>
  </si>
  <si>
    <t>Sold on 20th October,2021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</si>
</sst>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7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5" fillId="0" borderId="2" xfId="0" applyFont="1" applyBorder="1"/>
    <xf numFmtId="0" fontId="0" fillId="0" borderId="6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5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10" xfId="0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1" xfId="0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5" fontId="0" fillId="3" borderId="1" xfId="0" applyNumberFormat="1" applyFill="1" applyBorder="1"/>
    <xf numFmtId="10" fontId="6" fillId="0" borderId="1" xfId="0" applyNumberFormat="1" applyFont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7" fillId="6" borderId="0" xfId="0" applyFont="1" applyFill="1"/>
    <xf numFmtId="0" fontId="0" fillId="6" borderId="0" xfId="0" applyFill="1"/>
    <xf numFmtId="165" fontId="0" fillId="3" borderId="1" xfId="0" applyNumberForma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166" fontId="0" fillId="0" borderId="0" xfId="0" applyNumberFormat="1"/>
    <xf numFmtId="3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0" fontId="0" fillId="0" borderId="1" xfId="0" applyNumberFormat="1" applyBorder="1"/>
    <xf numFmtId="0" fontId="10" fillId="0" borderId="1" xfId="0" applyFont="1" applyBorder="1"/>
    <xf numFmtId="4" fontId="10" fillId="0" borderId="1" xfId="0" applyNumberFormat="1" applyFont="1" applyBorder="1"/>
    <xf numFmtId="10" fontId="10" fillId="0" borderId="1" xfId="0" applyNumberFormat="1" applyFont="1" applyBorder="1"/>
    <xf numFmtId="0" fontId="5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0" fontId="0" fillId="4" borderId="1" xfId="0" applyNumberFormat="1" applyFill="1" applyBorder="1"/>
    <xf numFmtId="10" fontId="0" fillId="5" borderId="1" xfId="0" applyNumberFormat="1" applyFill="1" applyBorder="1"/>
    <xf numFmtId="165" fontId="0" fillId="8" borderId="1" xfId="0" applyNumberFormat="1" applyFill="1" applyBorder="1"/>
    <xf numFmtId="10" fontId="0" fillId="8" borderId="1" xfId="0" applyNumberFormat="1" applyFill="1" applyBorder="1"/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[1]Sheet1!$B$5:$B$12</c:f>
              <c:strCache>
                <c:ptCount val="8"/>
                <c:pt idx="0">
                  <c:v>Air Canada</c:v>
                </c:pt>
                <c:pt idx="1">
                  <c:v>Dollarama Inc</c:v>
                </c:pt>
                <c:pt idx="2">
                  <c:v>Allied Properties Real Estate Investment Trust</c:v>
                </c:pt>
                <c:pt idx="3">
                  <c:v>Enbridge Inc</c:v>
                </c:pt>
                <c:pt idx="4">
                  <c:v>Fortis Inc</c:v>
                </c:pt>
                <c:pt idx="5">
                  <c:v>Toronto Dominion Bank</c:v>
                </c:pt>
                <c:pt idx="6">
                  <c:v>Cineplex Inc</c:v>
                </c:pt>
                <c:pt idx="7">
                  <c:v>Cash Reserves</c:v>
                </c:pt>
              </c:strCache>
            </c:strRef>
          </c:cat>
          <c:val>
            <c:numRef>
              <c:f>[1]Sheet1!$C$5:$C$12</c:f>
              <c:numCache>
                <c:formatCode>General</c:formatCode>
                <c:ptCount val="8"/>
                <c:pt idx="0">
                  <c:v>11575</c:v>
                </c:pt>
                <c:pt idx="1">
                  <c:v>11226</c:v>
                </c:pt>
                <c:pt idx="2">
                  <c:v>10230</c:v>
                </c:pt>
                <c:pt idx="3">
                  <c:v>9099</c:v>
                </c:pt>
                <c:pt idx="4">
                  <c:v>11186</c:v>
                </c:pt>
                <c:pt idx="5">
                  <c:v>13561.6</c:v>
                </c:pt>
                <c:pt idx="6">
                  <c:v>8112</c:v>
                </c:pt>
                <c:pt idx="7">
                  <c:v>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381-80BE-77A08BDC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[1]Sheet1!$G$5:$G$12</c:f>
              <c:strCache>
                <c:ptCount val="8"/>
                <c:pt idx="0">
                  <c:v>Air Canada</c:v>
                </c:pt>
                <c:pt idx="1">
                  <c:v>Dollarama Inc</c:v>
                </c:pt>
                <c:pt idx="2">
                  <c:v>Allied Properties Real Estate Investment Trust</c:v>
                </c:pt>
                <c:pt idx="3">
                  <c:v>Enbridge Inc</c:v>
                </c:pt>
                <c:pt idx="4">
                  <c:v>Toronto Dominion Bank</c:v>
                </c:pt>
                <c:pt idx="5">
                  <c:v>Cineplex Inc</c:v>
                </c:pt>
                <c:pt idx="6">
                  <c:v>Thomson Reuters Corp</c:v>
                </c:pt>
                <c:pt idx="7">
                  <c:v>Cash Reserves</c:v>
                </c:pt>
              </c:strCache>
            </c:strRef>
          </c:cat>
          <c:val>
            <c:numRef>
              <c:f>[1]Sheet1!$H$5:$H$12</c:f>
              <c:numCache>
                <c:formatCode>General</c:formatCode>
                <c:ptCount val="8"/>
                <c:pt idx="0">
                  <c:v>11530</c:v>
                </c:pt>
                <c:pt idx="1">
                  <c:v>11350</c:v>
                </c:pt>
                <c:pt idx="2">
                  <c:v>10635</c:v>
                </c:pt>
                <c:pt idx="3">
                  <c:v>9529.1999999999989</c:v>
                </c:pt>
                <c:pt idx="4">
                  <c:v>14235.2</c:v>
                </c:pt>
                <c:pt idx="5">
                  <c:v>8496</c:v>
                </c:pt>
                <c:pt idx="6">
                  <c:v>11606.400000000001</c:v>
                </c:pt>
                <c:pt idx="7">
                  <c:v>4493.6000000000004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7-4EC4-AD76-84616E44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[1]Sheet1!$J$5:$J$12</c:f>
              <c:strCache>
                <c:ptCount val="8"/>
                <c:pt idx="0">
                  <c:v>Air Canada</c:v>
                </c:pt>
                <c:pt idx="1">
                  <c:v>Dollarama Inc</c:v>
                </c:pt>
                <c:pt idx="2">
                  <c:v>Allied Properties Real Estate Investment Trust</c:v>
                </c:pt>
                <c:pt idx="3">
                  <c:v>Enbridge Inc</c:v>
                </c:pt>
                <c:pt idx="4">
                  <c:v>Toronto Dominion Bank</c:v>
                </c:pt>
                <c:pt idx="5">
                  <c:v>Cineplex Inc</c:v>
                </c:pt>
                <c:pt idx="6">
                  <c:v>Thomson Reuters Corp</c:v>
                </c:pt>
                <c:pt idx="7">
                  <c:v>Cash Reserves</c:v>
                </c:pt>
              </c:strCache>
            </c:strRef>
          </c:cat>
          <c:val>
            <c:numRef>
              <c:f>[1]Sheet1!$K$5:$K$12</c:f>
              <c:numCache>
                <c:formatCode>General</c:formatCode>
                <c:ptCount val="8"/>
                <c:pt idx="0">
                  <c:v>11775</c:v>
                </c:pt>
                <c:pt idx="1">
                  <c:v>11496</c:v>
                </c:pt>
                <c:pt idx="2">
                  <c:v>11000</c:v>
                </c:pt>
                <c:pt idx="3">
                  <c:v>9048.6</c:v>
                </c:pt>
                <c:pt idx="4">
                  <c:v>14692.8</c:v>
                </c:pt>
                <c:pt idx="5">
                  <c:v>7854</c:v>
                </c:pt>
                <c:pt idx="6">
                  <c:v>12480.8</c:v>
                </c:pt>
                <c:pt idx="7">
                  <c:v>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F-405B-B73B-A9D8BF9B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32</xdr:row>
      <xdr:rowOff>104775</xdr:rowOff>
    </xdr:from>
    <xdr:to>
      <xdr:col>5</xdr:col>
      <xdr:colOff>114301</xdr:colOff>
      <xdr:row>55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33</xdr:row>
      <xdr:rowOff>9524</xdr:rowOff>
    </xdr:from>
    <xdr:to>
      <xdr:col>12</xdr:col>
      <xdr:colOff>857250</xdr:colOff>
      <xdr:row>55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22</xdr:col>
      <xdr:colOff>219074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0.6621</cdr:x>
      <cdr:y>0.04835</cdr:y>
    </cdr:from>
    <cdr:to>
      <cdr:x>0.89954</cdr:x>
      <cdr:y>0.12967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43376" y="209549"/>
          <a:ext cx="14858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/>
            <a:t>Initial Portfolio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0.62064</cdr:x>
      <cdr:y>0.05276</cdr:y>
    </cdr:from>
    <cdr:to>
      <cdr:x>0.89565</cdr:x>
      <cdr:y>0.1247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222625"/>
          <a:ext cx="1726248" cy="30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/>
            <a:t>Updated Portfolio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0.63845</cdr:x>
      <cdr:y>0.02588</cdr:y>
    </cdr:from>
    <cdr:to>
      <cdr:x>0.95414</cdr:x>
      <cdr:y>0.11059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8048" y="104775"/>
          <a:ext cx="17049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/>
            <a:t>Final Portfolio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3</xdr:row>
      <xdr:rowOff>32385</xdr:rowOff>
    </xdr:from>
    <xdr:to>
      <xdr:col>15</xdr:col>
      <xdr:colOff>339090</xdr:colOff>
      <xdr:row>22</xdr:row>
      <xdr:rowOff>3810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15590" y="581025"/>
          <a:ext cx="6667500" cy="344614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3200"/>
            <a:t>CSC PORTFOLIO</a:t>
          </a:r>
        </a:p>
        <a:p>
          <a:pPr algn="ctr"/>
          <a:r>
            <a:rPr lang="en-US" sz="3200"/>
            <a:t>Name-</a:t>
          </a:r>
          <a:r>
            <a:rPr lang="en-US" sz="3200" baseline="0"/>
            <a:t> </a:t>
          </a:r>
          <a:r>
            <a:rPr lang="en-US" sz="3200" u="sng" baseline="0"/>
            <a:t>KANISHKA SAXENA</a:t>
          </a:r>
        </a:p>
        <a:p>
          <a:pPr algn="ctr"/>
          <a:r>
            <a:rPr lang="en-US" sz="3200" baseline="0"/>
            <a:t>Student ID-301176896 </a:t>
          </a:r>
          <a:endParaRPr lang="en-US" sz="3200" u="sng" baseline="0"/>
        </a:p>
        <a:p>
          <a:pPr algn="ctr"/>
          <a:endParaRPr lang="en-US" sz="3200" baseline="0"/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nis/OneDrive/Desktop/Pie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 t="str">
            <v>Air Canada</v>
          </cell>
          <cell r="C5">
            <v>11575</v>
          </cell>
          <cell r="G5" t="str">
            <v>Air Canada</v>
          </cell>
          <cell r="H5">
            <v>11530</v>
          </cell>
          <cell r="J5" t="str">
            <v>Air Canada</v>
          </cell>
          <cell r="K5">
            <v>11775</v>
          </cell>
        </row>
        <row r="6">
          <cell r="B6" t="str">
            <v>Dollarama Inc</v>
          </cell>
          <cell r="C6">
            <v>11226</v>
          </cell>
          <cell r="G6" t="str">
            <v>Dollarama Inc</v>
          </cell>
          <cell r="H6">
            <v>11350</v>
          </cell>
          <cell r="J6" t="str">
            <v>Dollarama Inc</v>
          </cell>
          <cell r="K6">
            <v>11496</v>
          </cell>
        </row>
        <row r="7">
          <cell r="B7" t="str">
            <v>Allied Properties Real Estate Investment Trust</v>
          </cell>
          <cell r="C7">
            <v>10230</v>
          </cell>
          <cell r="G7" t="str">
            <v>Allied Properties Real Estate Investment Trust</v>
          </cell>
          <cell r="H7">
            <v>10635</v>
          </cell>
          <cell r="J7" t="str">
            <v>Allied Properties Real Estate Investment Trust</v>
          </cell>
          <cell r="K7">
            <v>11000</v>
          </cell>
        </row>
        <row r="8">
          <cell r="B8" t="str">
            <v>Enbridge Inc</v>
          </cell>
          <cell r="C8">
            <v>9099</v>
          </cell>
          <cell r="G8" t="str">
            <v>Enbridge Inc</v>
          </cell>
          <cell r="H8">
            <v>9529.1999999999989</v>
          </cell>
          <cell r="J8" t="str">
            <v>Enbridge Inc</v>
          </cell>
          <cell r="K8">
            <v>9048.6</v>
          </cell>
        </row>
        <row r="9">
          <cell r="B9" t="str">
            <v>Fortis Inc</v>
          </cell>
          <cell r="C9">
            <v>11186</v>
          </cell>
          <cell r="G9" t="str">
            <v>Toronto Dominion Bank</v>
          </cell>
          <cell r="H9">
            <v>14235.2</v>
          </cell>
          <cell r="J9" t="str">
            <v>Toronto Dominion Bank</v>
          </cell>
          <cell r="K9">
            <v>14692.8</v>
          </cell>
        </row>
        <row r="10">
          <cell r="B10" t="str">
            <v>Toronto Dominion Bank</v>
          </cell>
          <cell r="C10">
            <v>13561.6</v>
          </cell>
          <cell r="G10" t="str">
            <v>Cineplex Inc</v>
          </cell>
          <cell r="H10">
            <v>8496</v>
          </cell>
          <cell r="J10" t="str">
            <v>Cineplex Inc</v>
          </cell>
          <cell r="K10">
            <v>7854</v>
          </cell>
        </row>
        <row r="11">
          <cell r="B11" t="str">
            <v>Cineplex Inc</v>
          </cell>
          <cell r="C11">
            <v>8112</v>
          </cell>
          <cell r="G11" t="str">
            <v>Thomson Reuters Corp</v>
          </cell>
          <cell r="H11">
            <v>11606.400000000001</v>
          </cell>
          <cell r="J11" t="str">
            <v>Thomson Reuters Corp</v>
          </cell>
          <cell r="K11">
            <v>12480.8</v>
          </cell>
        </row>
        <row r="12">
          <cell r="B12" t="str">
            <v>Cash Reserves</v>
          </cell>
          <cell r="C12">
            <v>5010</v>
          </cell>
          <cell r="G12" t="str">
            <v>Cash Reserves</v>
          </cell>
          <cell r="H12">
            <v>4493.6000000000004</v>
          </cell>
          <cell r="J12" t="str">
            <v>Cash Reserves</v>
          </cell>
          <cell r="K12">
            <v>4494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S32"/>
  <sheetViews>
    <sheetView topLeftCell="A25" workbookViewId="0">
      <selection activeCell="A2" sqref="A2"/>
    </sheetView>
  </sheetViews>
  <sheetFormatPr defaultRowHeight="14.4" x14ac:dyDescent="0.3"/>
  <cols>
    <col min="1" max="1" width="37.6640625" customWidth="1"/>
    <col min="2" max="2" width="47.33203125" customWidth="1"/>
    <col min="3" max="3" width="17.5546875" customWidth="1"/>
    <col min="4" max="4" width="27.33203125" customWidth="1"/>
    <col min="5" max="5" width="16.44140625" customWidth="1"/>
    <col min="6" max="6" width="15.6640625" customWidth="1"/>
    <col min="7" max="7" width="18.109375" customWidth="1"/>
    <col min="8" max="8" width="17.33203125" customWidth="1"/>
    <col min="9" max="9" width="14.44140625" customWidth="1"/>
    <col min="10" max="10" width="20.88671875" customWidth="1"/>
    <col min="11" max="11" width="14.33203125" customWidth="1"/>
    <col min="12" max="12" width="10.88671875" bestFit="1" customWidth="1"/>
    <col min="13" max="13" width="16.88671875" customWidth="1"/>
    <col min="14" max="14" width="14.44140625" customWidth="1"/>
    <col min="15" max="15" width="15.44140625" customWidth="1"/>
    <col min="16" max="16" width="10.6640625" customWidth="1"/>
    <col min="17" max="17" width="18.5546875" customWidth="1"/>
    <col min="18" max="18" width="10.5546875" customWidth="1"/>
  </cols>
  <sheetData>
    <row r="1" spans="1:19" ht="25.8" x14ac:dyDescent="0.5">
      <c r="B1" s="92" t="s">
        <v>8</v>
      </c>
      <c r="C1" s="93"/>
      <c r="D1" s="93"/>
      <c r="E1" s="93"/>
      <c r="F1" s="93"/>
      <c r="G1" s="93"/>
      <c r="H1" s="93"/>
      <c r="I1" s="93"/>
      <c r="J1" s="94"/>
      <c r="K1" s="5"/>
      <c r="L1" s="5"/>
      <c r="M1" s="5"/>
      <c r="N1" s="5"/>
      <c r="O1" s="5"/>
      <c r="P1" s="5"/>
      <c r="Q1" s="5"/>
      <c r="R1" s="5"/>
    </row>
    <row r="2" spans="1:19" ht="23.25" customHeight="1" thickBot="1" x14ac:dyDescent="0.5">
      <c r="B2" s="95" t="s">
        <v>9</v>
      </c>
      <c r="C2" s="96"/>
      <c r="D2" s="97"/>
      <c r="E2" s="97"/>
      <c r="F2" s="97"/>
      <c r="G2" s="97"/>
      <c r="H2" s="97"/>
      <c r="I2" s="97"/>
      <c r="J2" s="98"/>
      <c r="K2" s="6"/>
      <c r="L2" s="6"/>
      <c r="M2" s="6"/>
      <c r="N2" s="6"/>
      <c r="O2" s="6"/>
      <c r="P2" s="6"/>
      <c r="Q2" s="6"/>
      <c r="R2" s="6"/>
    </row>
    <row r="3" spans="1:19" ht="23.25" customHeight="1" x14ac:dyDescent="0.45">
      <c r="B3" s="8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9" ht="72" x14ac:dyDescent="0.3">
      <c r="A4" s="46" t="s">
        <v>70</v>
      </c>
      <c r="B4" s="46" t="s">
        <v>4</v>
      </c>
      <c r="C4" s="46" t="s">
        <v>0</v>
      </c>
      <c r="D4" s="46" t="s">
        <v>2</v>
      </c>
      <c r="E4" s="46" t="s">
        <v>3</v>
      </c>
      <c r="F4" s="46" t="s">
        <v>5</v>
      </c>
      <c r="G4" s="46" t="s">
        <v>42</v>
      </c>
      <c r="H4" s="46" t="s">
        <v>49</v>
      </c>
      <c r="I4" s="46" t="s">
        <v>1</v>
      </c>
      <c r="J4" s="46" t="s">
        <v>68</v>
      </c>
      <c r="K4" s="46" t="s">
        <v>67</v>
      </c>
      <c r="L4" s="46" t="s">
        <v>69</v>
      </c>
      <c r="M4" s="46" t="s">
        <v>74</v>
      </c>
      <c r="N4" s="46" t="s">
        <v>81</v>
      </c>
      <c r="O4" s="46" t="s">
        <v>38</v>
      </c>
      <c r="P4" s="46" t="s">
        <v>82</v>
      </c>
      <c r="Q4" s="46" t="s">
        <v>85</v>
      </c>
      <c r="R4" s="46" t="s">
        <v>84</v>
      </c>
      <c r="S4" s="46" t="s">
        <v>38</v>
      </c>
    </row>
    <row r="5" spans="1:19" ht="15.6" x14ac:dyDescent="0.3">
      <c r="A5" s="4" t="s">
        <v>96</v>
      </c>
      <c r="B5" s="25" t="s">
        <v>7</v>
      </c>
      <c r="C5" s="9" t="s">
        <v>14</v>
      </c>
      <c r="D5" s="9" t="s">
        <v>25</v>
      </c>
      <c r="E5" s="9" t="s">
        <v>13</v>
      </c>
      <c r="F5" s="9" t="s">
        <v>12</v>
      </c>
      <c r="G5" s="9" t="s">
        <v>43</v>
      </c>
      <c r="H5" s="10">
        <v>23.15</v>
      </c>
      <c r="I5" s="9">
        <v>500</v>
      </c>
      <c r="J5" s="10">
        <f>H5*I5</f>
        <v>11575</v>
      </c>
      <c r="K5" s="10">
        <v>23.06</v>
      </c>
      <c r="L5" s="10">
        <f t="shared" ref="L5:L11" si="0">I5*K5</f>
        <v>11530</v>
      </c>
      <c r="M5" s="10">
        <f t="shared" ref="M5:M11" si="1">L5-J5</f>
        <v>-45</v>
      </c>
      <c r="N5" s="10">
        <f>K5*I5</f>
        <v>11530</v>
      </c>
      <c r="O5" s="61">
        <f>(K5-H5)/H5</f>
        <v>-3.8876889848812038E-3</v>
      </c>
      <c r="P5" s="4">
        <v>23.55</v>
      </c>
      <c r="Q5" s="68">
        <f>I5*P5</f>
        <v>11775</v>
      </c>
      <c r="R5" s="68">
        <f>Q5-J5</f>
        <v>200</v>
      </c>
      <c r="S5" s="75">
        <f>(P5-H5)/H5</f>
        <v>1.7278617710583248E-2</v>
      </c>
    </row>
    <row r="6" spans="1:19" ht="15.6" x14ac:dyDescent="0.3">
      <c r="A6" s="4" t="s">
        <v>96</v>
      </c>
      <c r="B6" s="25" t="s">
        <v>15</v>
      </c>
      <c r="C6" s="9" t="s">
        <v>16</v>
      </c>
      <c r="D6" s="9" t="s">
        <v>30</v>
      </c>
      <c r="E6" s="9" t="s">
        <v>13</v>
      </c>
      <c r="F6" s="9" t="s">
        <v>12</v>
      </c>
      <c r="G6" s="9">
        <v>0.19789999999999999</v>
      </c>
      <c r="H6" s="10">
        <v>56.13</v>
      </c>
      <c r="I6" s="9">
        <v>200</v>
      </c>
      <c r="J6" s="10">
        <f t="shared" ref="J6:J11" si="2">H6*I6</f>
        <v>11226</v>
      </c>
      <c r="K6" s="10">
        <v>56.75</v>
      </c>
      <c r="L6" s="10">
        <f t="shared" si="0"/>
        <v>11350</v>
      </c>
      <c r="M6" s="10">
        <f t="shared" si="1"/>
        <v>124</v>
      </c>
      <c r="N6" s="10">
        <f t="shared" ref="N6:N11" si="3">K6*I6</f>
        <v>11350</v>
      </c>
      <c r="O6" s="14">
        <f t="shared" ref="O6:O11" si="4">(K6-H6)/H6</f>
        <v>1.1045786566898226E-2</v>
      </c>
      <c r="P6" s="4">
        <v>57.48</v>
      </c>
      <c r="Q6" s="68">
        <f t="shared" ref="Q6:Q12" si="5">I6*P6</f>
        <v>11496</v>
      </c>
      <c r="R6" s="68">
        <f t="shared" ref="R6:R14" si="6">Q6-J6</f>
        <v>270</v>
      </c>
      <c r="S6" s="75">
        <f t="shared" ref="S6:S11" si="7">(P6-H6)/H6</f>
        <v>2.4051309460181618E-2</v>
      </c>
    </row>
    <row r="7" spans="1:19" ht="15.6" x14ac:dyDescent="0.3">
      <c r="A7" s="4" t="s">
        <v>96</v>
      </c>
      <c r="B7" s="3" t="s">
        <v>18</v>
      </c>
      <c r="C7" s="9" t="s">
        <v>19</v>
      </c>
      <c r="D7" s="9" t="s">
        <v>31</v>
      </c>
      <c r="E7" s="9" t="s">
        <v>13</v>
      </c>
      <c r="F7" s="9" t="s">
        <v>12</v>
      </c>
      <c r="G7" s="9">
        <v>1.6878</v>
      </c>
      <c r="H7" s="10">
        <v>40.92</v>
      </c>
      <c r="I7" s="9">
        <v>250</v>
      </c>
      <c r="J7" s="10">
        <f t="shared" si="2"/>
        <v>10230</v>
      </c>
      <c r="K7" s="48">
        <v>42.54</v>
      </c>
      <c r="L7" s="10">
        <f t="shared" si="0"/>
        <v>10635</v>
      </c>
      <c r="M7" s="10">
        <f t="shared" si="1"/>
        <v>405</v>
      </c>
      <c r="N7" s="10">
        <f t="shared" si="3"/>
        <v>10635</v>
      </c>
      <c r="O7" s="14">
        <f t="shared" si="4"/>
        <v>3.9589442815249204E-2</v>
      </c>
      <c r="P7" s="4">
        <v>44</v>
      </c>
      <c r="Q7" s="68">
        <f t="shared" si="5"/>
        <v>11000</v>
      </c>
      <c r="R7" s="68">
        <f t="shared" si="6"/>
        <v>770</v>
      </c>
      <c r="S7" s="75">
        <f t="shared" si="7"/>
        <v>7.5268817204301036E-2</v>
      </c>
    </row>
    <row r="8" spans="1:19" ht="15.6" x14ac:dyDescent="0.3">
      <c r="A8" s="4" t="s">
        <v>96</v>
      </c>
      <c r="B8" s="25" t="s">
        <v>20</v>
      </c>
      <c r="C8" s="9" t="s">
        <v>21</v>
      </c>
      <c r="D8" s="9" t="s">
        <v>28</v>
      </c>
      <c r="E8" s="9" t="s">
        <v>13</v>
      </c>
      <c r="F8" s="9" t="s">
        <v>12</v>
      </c>
      <c r="G8" s="9">
        <v>3.3149999999999999</v>
      </c>
      <c r="H8" s="10">
        <v>50.55</v>
      </c>
      <c r="I8" s="9">
        <v>180</v>
      </c>
      <c r="J8" s="10">
        <f t="shared" si="2"/>
        <v>9099</v>
      </c>
      <c r="K8" s="48">
        <v>52.94</v>
      </c>
      <c r="L8" s="10">
        <f t="shared" si="0"/>
        <v>9529.1999999999989</v>
      </c>
      <c r="M8" s="10">
        <f t="shared" si="1"/>
        <v>430.19999999999891</v>
      </c>
      <c r="N8" s="10">
        <f t="shared" si="3"/>
        <v>9529.1999999999989</v>
      </c>
      <c r="O8" s="14">
        <f t="shared" si="4"/>
        <v>4.7279920870425332E-2</v>
      </c>
      <c r="P8" s="4">
        <v>50.27</v>
      </c>
      <c r="Q8" s="68">
        <f t="shared" si="5"/>
        <v>9048.6</v>
      </c>
      <c r="R8" s="68">
        <f t="shared" si="6"/>
        <v>-50.399999999999636</v>
      </c>
      <c r="S8" s="75">
        <f t="shared" si="7"/>
        <v>-5.539070227497409E-3</v>
      </c>
    </row>
    <row r="9" spans="1:19" ht="15.6" x14ac:dyDescent="0.3">
      <c r="A9" s="50" t="s">
        <v>97</v>
      </c>
      <c r="B9" s="51" t="s">
        <v>10</v>
      </c>
      <c r="C9" s="52" t="s">
        <v>17</v>
      </c>
      <c r="D9" s="52" t="s">
        <v>29</v>
      </c>
      <c r="E9" s="52" t="s">
        <v>13</v>
      </c>
      <c r="F9" s="52" t="s">
        <v>12</v>
      </c>
      <c r="G9" s="52">
        <v>1.5820000000000001</v>
      </c>
      <c r="H9" s="53">
        <v>55.93</v>
      </c>
      <c r="I9" s="52">
        <v>200</v>
      </c>
      <c r="J9" s="53">
        <f t="shared" si="2"/>
        <v>11186</v>
      </c>
      <c r="K9" s="54">
        <v>55.45</v>
      </c>
      <c r="L9" s="53">
        <f t="shared" si="0"/>
        <v>11090</v>
      </c>
      <c r="M9" s="53">
        <f t="shared" si="1"/>
        <v>-96</v>
      </c>
      <c r="N9" s="53" t="s">
        <v>43</v>
      </c>
      <c r="O9" s="62">
        <f t="shared" si="4"/>
        <v>-8.5821562667619689E-3</v>
      </c>
      <c r="P9" s="52" t="s">
        <v>43</v>
      </c>
      <c r="Q9" s="53" t="str">
        <f>P9</f>
        <v>-</v>
      </c>
      <c r="R9" s="69">
        <v>0</v>
      </c>
      <c r="S9" s="83">
        <v>0</v>
      </c>
    </row>
    <row r="10" spans="1:19" ht="15.6" x14ac:dyDescent="0.3">
      <c r="A10" s="4" t="s">
        <v>96</v>
      </c>
      <c r="B10" s="41" t="s">
        <v>11</v>
      </c>
      <c r="C10" s="9" t="s">
        <v>22</v>
      </c>
      <c r="D10" s="9" t="s">
        <v>26</v>
      </c>
      <c r="E10" s="9" t="s">
        <v>13</v>
      </c>
      <c r="F10" s="9" t="s">
        <v>12</v>
      </c>
      <c r="G10" s="9">
        <v>3.16</v>
      </c>
      <c r="H10" s="10">
        <v>84.76</v>
      </c>
      <c r="I10" s="9">
        <v>160</v>
      </c>
      <c r="J10" s="10">
        <f t="shared" si="2"/>
        <v>13561.6</v>
      </c>
      <c r="K10" s="48">
        <v>88.97</v>
      </c>
      <c r="L10" s="10">
        <f t="shared" si="0"/>
        <v>14235.2</v>
      </c>
      <c r="M10" s="10">
        <f t="shared" si="1"/>
        <v>673.60000000000036</v>
      </c>
      <c r="N10" s="10">
        <f t="shared" si="3"/>
        <v>14235.2</v>
      </c>
      <c r="O10" s="14">
        <f t="shared" si="4"/>
        <v>4.9669655497876282E-2</v>
      </c>
      <c r="P10" s="4">
        <v>91.83</v>
      </c>
      <c r="Q10" s="68">
        <f t="shared" si="5"/>
        <v>14692.8</v>
      </c>
      <c r="R10" s="68">
        <f t="shared" si="6"/>
        <v>1131.1999999999989</v>
      </c>
      <c r="S10" s="75">
        <f t="shared" si="7"/>
        <v>8.3411986786219833E-2</v>
      </c>
    </row>
    <row r="11" spans="1:19" ht="15" customHeight="1" x14ac:dyDescent="0.3">
      <c r="A11" s="4" t="s">
        <v>96</v>
      </c>
      <c r="B11" s="41" t="s">
        <v>24</v>
      </c>
      <c r="C11" s="9" t="s">
        <v>23</v>
      </c>
      <c r="D11" s="9" t="s">
        <v>27</v>
      </c>
      <c r="E11" s="9" t="s">
        <v>13</v>
      </c>
      <c r="F11" s="9" t="s">
        <v>12</v>
      </c>
      <c r="G11" s="9" t="s">
        <v>43</v>
      </c>
      <c r="H11" s="10">
        <v>13.52</v>
      </c>
      <c r="I11" s="9">
        <v>600</v>
      </c>
      <c r="J11" s="10">
        <f t="shared" si="2"/>
        <v>8112</v>
      </c>
      <c r="K11" s="48">
        <v>14.16</v>
      </c>
      <c r="L11" s="10">
        <f t="shared" si="0"/>
        <v>8496</v>
      </c>
      <c r="M11" s="10">
        <f t="shared" si="1"/>
        <v>384</v>
      </c>
      <c r="N11" s="10">
        <f t="shared" si="3"/>
        <v>8496</v>
      </c>
      <c r="O11" s="14">
        <f t="shared" si="4"/>
        <v>4.7337278106508916E-2</v>
      </c>
      <c r="P11" s="4">
        <v>13.09</v>
      </c>
      <c r="Q11" s="68">
        <f t="shared" si="5"/>
        <v>7854</v>
      </c>
      <c r="R11" s="68">
        <f t="shared" si="6"/>
        <v>-258</v>
      </c>
      <c r="S11" s="75">
        <f t="shared" si="7"/>
        <v>-3.1804733727810633E-2</v>
      </c>
    </row>
    <row r="12" spans="1:19" ht="28.8" x14ac:dyDescent="0.3">
      <c r="A12" s="55" t="s">
        <v>95</v>
      </c>
      <c r="B12" s="56" t="s">
        <v>71</v>
      </c>
      <c r="C12" s="57" t="s">
        <v>72</v>
      </c>
      <c r="D12" s="57" t="s">
        <v>73</v>
      </c>
      <c r="E12" s="57" t="s">
        <v>13</v>
      </c>
      <c r="F12" s="57" t="s">
        <v>12</v>
      </c>
      <c r="G12" s="57" t="s">
        <v>43</v>
      </c>
      <c r="H12" s="58" t="s">
        <v>43</v>
      </c>
      <c r="I12" s="57">
        <v>80</v>
      </c>
      <c r="J12" s="58" t="s">
        <v>43</v>
      </c>
      <c r="K12" s="59">
        <v>145.08000000000001</v>
      </c>
      <c r="L12" s="57" t="s">
        <v>43</v>
      </c>
      <c r="M12" s="58" t="s">
        <v>43</v>
      </c>
      <c r="N12" s="58">
        <f>K12*I12</f>
        <v>11606.400000000001</v>
      </c>
      <c r="O12" s="63">
        <v>0</v>
      </c>
      <c r="P12" s="70">
        <v>156.01</v>
      </c>
      <c r="Q12" s="71">
        <f t="shared" si="5"/>
        <v>12480.8</v>
      </c>
      <c r="R12" s="71">
        <f>Q12-N12</f>
        <v>874.39999999999782</v>
      </c>
      <c r="S12" s="84">
        <f>(P12-K12)/K12</f>
        <v>7.5337744692583253E-2</v>
      </c>
    </row>
    <row r="13" spans="1:19" ht="15.6" x14ac:dyDescent="0.3">
      <c r="A13" s="4"/>
      <c r="B13" s="41" t="s">
        <v>41</v>
      </c>
      <c r="C13" s="9" t="s">
        <v>43</v>
      </c>
      <c r="D13" s="9" t="s">
        <v>43</v>
      </c>
      <c r="E13" s="9" t="s">
        <v>43</v>
      </c>
      <c r="F13" s="9" t="s">
        <v>43</v>
      </c>
      <c r="G13" s="9" t="s">
        <v>43</v>
      </c>
      <c r="H13" s="9" t="s">
        <v>43</v>
      </c>
      <c r="I13" s="9" t="s">
        <v>43</v>
      </c>
      <c r="J13" s="10">
        <v>5010.3999999999996</v>
      </c>
      <c r="K13" s="4"/>
      <c r="L13" s="11">
        <f>J13</f>
        <v>5010.3999999999996</v>
      </c>
      <c r="M13" s="9"/>
      <c r="N13" s="10">
        <v>4494</v>
      </c>
      <c r="O13" s="14">
        <f t="shared" ref="O13" si="8">M13/J13*100</f>
        <v>0</v>
      </c>
      <c r="P13" s="10" t="s">
        <v>43</v>
      </c>
      <c r="Q13" s="68">
        <f>N13</f>
        <v>4494</v>
      </c>
      <c r="R13" s="68">
        <f>Q13-N13</f>
        <v>0</v>
      </c>
      <c r="S13" s="75">
        <v>0</v>
      </c>
    </row>
    <row r="14" spans="1:19" x14ac:dyDescent="0.3">
      <c r="A14" s="4"/>
      <c r="B14" s="36"/>
      <c r="C14" s="4"/>
      <c r="D14" s="4"/>
      <c r="E14" s="4"/>
      <c r="F14" s="4"/>
      <c r="G14" s="4"/>
      <c r="H14" s="4"/>
      <c r="I14" s="4"/>
      <c r="J14" s="60">
        <f>SUM(J5:J13)</f>
        <v>80000</v>
      </c>
      <c r="K14" s="47"/>
      <c r="L14" s="10">
        <f>SUM(L5:L13)</f>
        <v>81875.799999999988</v>
      </c>
      <c r="M14" s="67">
        <f>SUM(M5:M13)</f>
        <v>1875.7999999999993</v>
      </c>
      <c r="N14" s="66">
        <f>SUM(N5:N13)</f>
        <v>81875.799999999988</v>
      </c>
      <c r="O14" s="14">
        <f>(L14-J14)/J14</f>
        <v>2.3447499999999854E-2</v>
      </c>
      <c r="P14" s="9" t="s">
        <v>43</v>
      </c>
      <c r="Q14" s="85">
        <f>SUM(Q5:Q13)</f>
        <v>82841.2</v>
      </c>
      <c r="R14" s="85">
        <f t="shared" si="6"/>
        <v>2841.1999999999971</v>
      </c>
      <c r="S14" s="86">
        <f>R14/J14</f>
        <v>3.5514999999999963E-2</v>
      </c>
    </row>
    <row r="15" spans="1:19" ht="15" thickBot="1" x14ac:dyDescent="0.35">
      <c r="B15" s="31"/>
      <c r="J15" s="12"/>
      <c r="K15" s="12"/>
    </row>
    <row r="16" spans="1:19" ht="21.6" thickBot="1" x14ac:dyDescent="0.45">
      <c r="B16" s="89" t="s">
        <v>34</v>
      </c>
      <c r="C16" s="90"/>
      <c r="D16" s="90"/>
      <c r="E16" s="90"/>
      <c r="F16" s="90"/>
      <c r="G16" s="90"/>
      <c r="H16" s="90"/>
      <c r="I16" s="90"/>
      <c r="J16" s="90"/>
      <c r="K16" s="90"/>
      <c r="L16" s="91"/>
    </row>
    <row r="17" spans="2:17" ht="21" x14ac:dyDescent="0.4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2:17" ht="62.4" x14ac:dyDescent="0.3">
      <c r="B18" s="79" t="s">
        <v>35</v>
      </c>
      <c r="C18" s="80" t="s">
        <v>0</v>
      </c>
      <c r="D18" s="81" t="s">
        <v>47</v>
      </c>
      <c r="E18" s="82" t="s">
        <v>3</v>
      </c>
      <c r="F18" s="82" t="s">
        <v>36</v>
      </c>
      <c r="G18" s="82" t="s">
        <v>37</v>
      </c>
      <c r="H18" s="82" t="s">
        <v>44</v>
      </c>
      <c r="I18" s="82" t="s">
        <v>39</v>
      </c>
      <c r="J18" s="82" t="s">
        <v>46</v>
      </c>
      <c r="K18" s="82" t="s">
        <v>40</v>
      </c>
      <c r="L18" s="82" t="s">
        <v>75</v>
      </c>
      <c r="M18" s="82" t="s">
        <v>38</v>
      </c>
      <c r="N18" s="82" t="s">
        <v>83</v>
      </c>
      <c r="O18" s="82" t="s">
        <v>86</v>
      </c>
      <c r="P18" s="82" t="s">
        <v>87</v>
      </c>
      <c r="Q18" s="82" t="s">
        <v>88</v>
      </c>
    </row>
    <row r="19" spans="2:17" ht="28.8" x14ac:dyDescent="0.3">
      <c r="B19" s="18" t="s">
        <v>32</v>
      </c>
      <c r="C19" s="13" t="s">
        <v>33</v>
      </c>
      <c r="D19" s="4" t="s">
        <v>48</v>
      </c>
      <c r="E19" s="4" t="s">
        <v>13</v>
      </c>
      <c r="F19" s="14">
        <v>1.89E-2</v>
      </c>
      <c r="G19" s="14">
        <v>3.1399999999999997E-2</v>
      </c>
      <c r="H19" s="10">
        <v>51.09</v>
      </c>
      <c r="I19" s="15" t="s">
        <v>45</v>
      </c>
      <c r="J19" s="9">
        <v>10</v>
      </c>
      <c r="K19" s="11">
        <v>20000</v>
      </c>
      <c r="L19" s="48">
        <v>50.7</v>
      </c>
      <c r="M19" s="61">
        <f>(L19-H19)/H19</f>
        <v>-7.633587786259553E-3</v>
      </c>
      <c r="N19" s="9">
        <v>50.62</v>
      </c>
      <c r="O19" s="10">
        <f>N19-H19</f>
        <v>-0.47000000000000597</v>
      </c>
      <c r="P19" s="73">
        <v>19847</v>
      </c>
      <c r="Q19" s="74">
        <f>-K19+P19</f>
        <v>-153</v>
      </c>
    </row>
    <row r="20" spans="2:17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 x14ac:dyDescent="0.3">
      <c r="B21" s="4"/>
      <c r="C21" s="4"/>
      <c r="D21" s="4"/>
      <c r="E21" s="4"/>
      <c r="F21" s="4"/>
      <c r="G21" s="4"/>
      <c r="H21" s="4"/>
      <c r="I21" s="4"/>
      <c r="J21" s="4"/>
      <c r="K21" s="16">
        <v>20000</v>
      </c>
      <c r="L21" s="4"/>
      <c r="M21" s="4"/>
      <c r="N21" s="4"/>
      <c r="O21" s="4"/>
      <c r="P21" s="4"/>
      <c r="Q21" s="4"/>
    </row>
    <row r="24" spans="2:17" ht="72" x14ac:dyDescent="0.35">
      <c r="B24" s="87" t="s">
        <v>89</v>
      </c>
      <c r="C24" s="88" t="s">
        <v>90</v>
      </c>
      <c r="D24" s="88" t="s">
        <v>91</v>
      </c>
      <c r="E24" s="88" t="s">
        <v>92</v>
      </c>
      <c r="F24" s="88" t="s">
        <v>93</v>
      </c>
    </row>
    <row r="25" spans="2:17" ht="24.75" customHeight="1" x14ac:dyDescent="0.3">
      <c r="B25" s="76" t="s">
        <v>94</v>
      </c>
      <c r="C25" s="77">
        <v>20174.14</v>
      </c>
      <c r="D25" s="77">
        <v>21555.03</v>
      </c>
      <c r="E25" s="78">
        <f>(D25-C25)/C25</f>
        <v>6.8448518747267512E-2</v>
      </c>
      <c r="F25" s="78">
        <v>3.5499999999999997E-2</v>
      </c>
    </row>
    <row r="27" spans="2:17" x14ac:dyDescent="0.3">
      <c r="N27" s="72"/>
    </row>
    <row r="28" spans="2:17" ht="19.8" x14ac:dyDescent="0.4">
      <c r="B28" s="64" t="s">
        <v>78</v>
      </c>
      <c r="C28" s="65"/>
      <c r="D28" s="65"/>
      <c r="E28" s="65"/>
      <c r="F28" s="65"/>
      <c r="G28" s="65"/>
      <c r="H28" s="65"/>
      <c r="I28" s="65"/>
      <c r="J28" s="65"/>
    </row>
    <row r="29" spans="2:17" ht="19.8" x14ac:dyDescent="0.4">
      <c r="B29" s="64" t="s">
        <v>79</v>
      </c>
      <c r="C29" s="65"/>
      <c r="D29" s="65"/>
      <c r="E29" s="65"/>
      <c r="F29" s="65"/>
      <c r="G29" s="65"/>
      <c r="H29" s="65"/>
      <c r="I29" s="65"/>
      <c r="J29" s="65"/>
    </row>
    <row r="32" spans="2:17" s="1" customFormat="1" x14ac:dyDescent="0.3"/>
  </sheetData>
  <mergeCells count="3">
    <mergeCell ref="B16:L16"/>
    <mergeCell ref="B1:J1"/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29"/>
  <sheetViews>
    <sheetView workbookViewId="0">
      <selection activeCell="B20" sqref="B20"/>
    </sheetView>
  </sheetViews>
  <sheetFormatPr defaultRowHeight="14.4" x14ac:dyDescent="0.3"/>
  <cols>
    <col min="1" max="1" width="45.5546875" customWidth="1"/>
    <col min="2" max="2" width="136" customWidth="1"/>
  </cols>
  <sheetData>
    <row r="1" spans="1:2" x14ac:dyDescent="0.3">
      <c r="A1" s="44" t="s">
        <v>54</v>
      </c>
      <c r="B1" s="45" t="s">
        <v>6</v>
      </c>
    </row>
    <row r="2" spans="1:2" ht="28.8" x14ac:dyDescent="0.3">
      <c r="A2" s="24" t="s">
        <v>7</v>
      </c>
      <c r="B2" s="21" t="s">
        <v>53</v>
      </c>
    </row>
    <row r="3" spans="1:2" ht="15.6" x14ac:dyDescent="0.3">
      <c r="A3" s="2"/>
      <c r="B3" s="22" t="s">
        <v>52</v>
      </c>
    </row>
    <row r="4" spans="1:2" ht="15.6" x14ac:dyDescent="0.3">
      <c r="A4" s="2"/>
      <c r="B4" s="22"/>
    </row>
    <row r="5" spans="1:2" ht="15.6" x14ac:dyDescent="0.3">
      <c r="A5" s="26" t="s">
        <v>15</v>
      </c>
      <c r="B5" s="21" t="s">
        <v>50</v>
      </c>
    </row>
    <row r="6" spans="1:2" ht="15.6" x14ac:dyDescent="0.3">
      <c r="A6" s="2"/>
      <c r="B6" s="22" t="s">
        <v>51</v>
      </c>
    </row>
    <row r="7" spans="1:2" ht="15.6" x14ac:dyDescent="0.3">
      <c r="A7" s="20"/>
      <c r="B7" s="19"/>
    </row>
    <row r="8" spans="1:2" ht="15.75" customHeight="1" x14ac:dyDescent="0.3">
      <c r="A8" s="23" t="s">
        <v>18</v>
      </c>
      <c r="B8" s="17" t="s">
        <v>57</v>
      </c>
    </row>
    <row r="9" spans="1:2" ht="15.75" customHeight="1" x14ac:dyDescent="0.3">
      <c r="A9" s="30"/>
      <c r="B9" s="22" t="s">
        <v>58</v>
      </c>
    </row>
    <row r="10" spans="1:2" ht="15.75" customHeight="1" x14ac:dyDescent="0.3">
      <c r="A10" s="30"/>
      <c r="B10" s="22"/>
    </row>
    <row r="11" spans="1:2" ht="15.75" customHeight="1" x14ac:dyDescent="0.3">
      <c r="A11" s="38" t="s">
        <v>20</v>
      </c>
      <c r="B11" s="29" t="s">
        <v>59</v>
      </c>
    </row>
    <row r="12" spans="1:2" ht="15.75" customHeight="1" x14ac:dyDescent="0.3">
      <c r="A12" s="30"/>
      <c r="B12" s="28" t="s">
        <v>60</v>
      </c>
    </row>
    <row r="13" spans="1:2" ht="15" customHeight="1" x14ac:dyDescent="0.3">
      <c r="A13" s="31"/>
      <c r="B13" s="27"/>
    </row>
    <row r="14" spans="1:2" ht="15.75" customHeight="1" x14ac:dyDescent="0.3">
      <c r="A14" s="38" t="s">
        <v>10</v>
      </c>
      <c r="B14" s="29" t="s">
        <v>62</v>
      </c>
    </row>
    <row r="15" spans="1:2" ht="15.75" customHeight="1" x14ac:dyDescent="0.3">
      <c r="A15" s="30"/>
      <c r="B15" s="28" t="s">
        <v>61</v>
      </c>
    </row>
    <row r="16" spans="1:2" ht="15.75" customHeight="1" x14ac:dyDescent="0.3">
      <c r="A16" s="30"/>
      <c r="B16" s="28" t="s">
        <v>80</v>
      </c>
    </row>
    <row r="17" spans="1:2" ht="15.75" customHeight="1" x14ac:dyDescent="0.3">
      <c r="A17" s="30"/>
      <c r="B17" s="28"/>
    </row>
    <row r="18" spans="1:2" ht="15.75" customHeight="1" x14ac:dyDescent="0.3">
      <c r="A18" s="39" t="s">
        <v>11</v>
      </c>
      <c r="B18" s="29" t="s">
        <v>63</v>
      </c>
    </row>
    <row r="19" spans="1:2" ht="15.75" customHeight="1" x14ac:dyDescent="0.3">
      <c r="A19" s="32"/>
      <c r="B19" s="28" t="s">
        <v>64</v>
      </c>
    </row>
    <row r="20" spans="1:2" ht="15.75" customHeight="1" x14ac:dyDescent="0.3">
      <c r="A20" s="33"/>
      <c r="B20" s="27"/>
    </row>
    <row r="21" spans="1:2" ht="15.75" customHeight="1" x14ac:dyDescent="0.3">
      <c r="A21" s="40" t="s">
        <v>24</v>
      </c>
      <c r="B21" s="29" t="s">
        <v>55</v>
      </c>
    </row>
    <row r="22" spans="1:2" ht="15" customHeight="1" x14ac:dyDescent="0.3">
      <c r="A22" s="34"/>
      <c r="B22" s="28" t="s">
        <v>56</v>
      </c>
    </row>
    <row r="23" spans="1:2" ht="15" customHeight="1" x14ac:dyDescent="0.3">
      <c r="A23" s="35"/>
      <c r="B23" s="27"/>
    </row>
    <row r="24" spans="1:2" ht="15.6" x14ac:dyDescent="0.3">
      <c r="A24" s="42" t="s">
        <v>32</v>
      </c>
      <c r="B24" s="43" t="s">
        <v>65</v>
      </c>
    </row>
    <row r="25" spans="1:2" x14ac:dyDescent="0.3">
      <c r="B25" s="28" t="s">
        <v>66</v>
      </c>
    </row>
    <row r="26" spans="1:2" x14ac:dyDescent="0.3">
      <c r="A26" s="27"/>
      <c r="B26" s="27"/>
    </row>
    <row r="27" spans="1:2" ht="15.6" x14ac:dyDescent="0.3">
      <c r="A27" s="42" t="s">
        <v>71</v>
      </c>
      <c r="B27" s="29" t="s">
        <v>76</v>
      </c>
    </row>
    <row r="28" spans="1:2" x14ac:dyDescent="0.3">
      <c r="B28" s="28" t="s">
        <v>77</v>
      </c>
    </row>
    <row r="29" spans="1:2" x14ac:dyDescent="0.3">
      <c r="A29" s="49"/>
      <c r="B2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U13" sqref="U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Reason for Investment</vt:lpstr>
      <vt:lpstr>ID No.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kanishk saxena</cp:lastModifiedBy>
  <dcterms:created xsi:type="dcterms:W3CDTF">2021-10-03T03:24:58Z</dcterms:created>
  <dcterms:modified xsi:type="dcterms:W3CDTF">2022-12-02T05:37:35Z</dcterms:modified>
</cp:coreProperties>
</file>